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0\Виконання бюджету\за 2020 рік\"/>
    </mc:Choice>
  </mc:AlternateContent>
  <bookViews>
    <workbookView xWindow="0" yWindow="0" windowWidth="19200" windowHeight="1113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57" i="1" l="1"/>
  <c r="C154" i="1"/>
  <c r="G154" i="1"/>
  <c r="G131" i="1"/>
  <c r="C131" i="1"/>
  <c r="D131" i="1"/>
  <c r="D154" i="1" s="1"/>
  <c r="F144" i="1"/>
  <c r="H81" i="1" l="1"/>
  <c r="I81" i="1"/>
  <c r="E81" i="1"/>
  <c r="F81" i="1"/>
  <c r="E14" i="1"/>
  <c r="F14" i="1"/>
  <c r="H102" i="1"/>
  <c r="I102" i="1"/>
  <c r="E102" i="1"/>
  <c r="F102" i="1"/>
  <c r="E113" i="1"/>
  <c r="F113" i="1"/>
  <c r="E117" i="1"/>
  <c r="F117" i="1"/>
  <c r="H117" i="1"/>
  <c r="I117" i="1"/>
  <c r="H113" i="1"/>
  <c r="I113" i="1"/>
  <c r="H14" i="1"/>
  <c r="I14" i="1"/>
  <c r="I144" i="1" l="1"/>
  <c r="H144" i="1"/>
  <c r="E144" i="1"/>
  <c r="G143" i="1"/>
  <c r="D143" i="1"/>
  <c r="I143" i="1" s="1"/>
  <c r="C143" i="1"/>
  <c r="E143" i="1" s="1"/>
  <c r="H143" i="1" l="1"/>
  <c r="F143" i="1"/>
  <c r="E114" i="1" l="1"/>
  <c r="F114" i="1"/>
  <c r="E116" i="1"/>
  <c r="F116" i="1"/>
  <c r="I116" i="1"/>
  <c r="H116" i="1"/>
  <c r="I114" i="1"/>
  <c r="H114" i="1"/>
  <c r="G61" i="1" l="1"/>
  <c r="D61" i="1"/>
  <c r="C61" i="1"/>
  <c r="I62" i="1"/>
  <c r="H62" i="1"/>
  <c r="F62" i="1"/>
  <c r="E62" i="1"/>
  <c r="E111" i="1"/>
  <c r="F111" i="1"/>
  <c r="H111" i="1"/>
  <c r="I111" i="1"/>
  <c r="E110" i="1" l="1"/>
  <c r="F110" i="1"/>
  <c r="H110" i="1"/>
  <c r="I110" i="1"/>
  <c r="G30" i="1" l="1"/>
  <c r="G28" i="1"/>
  <c r="I65" i="1" l="1"/>
  <c r="H65" i="1"/>
  <c r="F65" i="1"/>
  <c r="E65" i="1"/>
  <c r="G98" i="1" l="1"/>
  <c r="D98" i="1"/>
  <c r="C98" i="1"/>
  <c r="E104" i="1"/>
  <c r="F104" i="1"/>
  <c r="H104" i="1"/>
  <c r="I104" i="1"/>
  <c r="G91" i="1"/>
  <c r="D91" i="1"/>
  <c r="C91" i="1"/>
  <c r="E77" i="1"/>
  <c r="C30" i="1"/>
  <c r="D30" i="1"/>
  <c r="E95" i="1" l="1"/>
  <c r="F95" i="1"/>
  <c r="H95" i="1"/>
  <c r="I95" i="1"/>
  <c r="E118" i="1" l="1"/>
  <c r="F118" i="1"/>
  <c r="H118" i="1"/>
  <c r="I118" i="1"/>
  <c r="G67" i="1"/>
  <c r="D67" i="1"/>
  <c r="C67" i="1"/>
  <c r="I68" i="1"/>
  <c r="H68" i="1"/>
  <c r="F68" i="1"/>
  <c r="E68" i="1"/>
  <c r="I133" i="1" l="1"/>
  <c r="H133" i="1"/>
  <c r="G132" i="1"/>
  <c r="D132" i="1"/>
  <c r="G124" i="1"/>
  <c r="G123" i="1" s="1"/>
  <c r="D124" i="1"/>
  <c r="C124" i="1"/>
  <c r="C123" i="1" s="1"/>
  <c r="I125" i="1"/>
  <c r="H125" i="1"/>
  <c r="F125" i="1"/>
  <c r="E125" i="1"/>
  <c r="E123" i="1" l="1"/>
  <c r="E124" i="1"/>
  <c r="I124" i="1"/>
  <c r="F124" i="1"/>
  <c r="I132" i="1"/>
  <c r="H132" i="1"/>
  <c r="D123" i="1"/>
  <c r="H124" i="1"/>
  <c r="G79" i="1"/>
  <c r="G78" i="1" s="1"/>
  <c r="D79" i="1"/>
  <c r="D78" i="1" s="1"/>
  <c r="C79" i="1"/>
  <c r="E105" i="1"/>
  <c r="F105" i="1"/>
  <c r="H105" i="1"/>
  <c r="I105" i="1"/>
  <c r="E92" i="1"/>
  <c r="F92" i="1"/>
  <c r="H92" i="1"/>
  <c r="I92" i="1"/>
  <c r="E82" i="1"/>
  <c r="F82" i="1"/>
  <c r="H82" i="1"/>
  <c r="I82" i="1"/>
  <c r="G53" i="1"/>
  <c r="D53" i="1"/>
  <c r="C53" i="1"/>
  <c r="G24" i="1"/>
  <c r="D24" i="1"/>
  <c r="C24" i="1"/>
  <c r="E25" i="1"/>
  <c r="F25" i="1"/>
  <c r="H25" i="1"/>
  <c r="I25" i="1"/>
  <c r="G18" i="1"/>
  <c r="D18" i="1"/>
  <c r="C18" i="1"/>
  <c r="E19" i="1"/>
  <c r="F19" i="1"/>
  <c r="H19" i="1"/>
  <c r="I19" i="1"/>
  <c r="G89" i="1"/>
  <c r="D96" i="1"/>
  <c r="C96" i="1"/>
  <c r="E108" i="1"/>
  <c r="F108" i="1"/>
  <c r="H108" i="1"/>
  <c r="I108" i="1"/>
  <c r="E106" i="1"/>
  <c r="F106" i="1"/>
  <c r="H106" i="1"/>
  <c r="I106" i="1"/>
  <c r="G96" i="1"/>
  <c r="I97" i="1"/>
  <c r="H97" i="1"/>
  <c r="F97" i="1"/>
  <c r="E97" i="1"/>
  <c r="G127" i="1"/>
  <c r="G126" i="1" s="1"/>
  <c r="G122" i="1" s="1"/>
  <c r="D127" i="1"/>
  <c r="C127" i="1"/>
  <c r="C126" i="1" s="1"/>
  <c r="C122" i="1" s="1"/>
  <c r="G35" i="1"/>
  <c r="G40" i="1"/>
  <c r="G45" i="1"/>
  <c r="G48" i="1"/>
  <c r="G51" i="1"/>
  <c r="G9" i="1"/>
  <c r="G15" i="1"/>
  <c r="G21" i="1"/>
  <c r="D9" i="1"/>
  <c r="D15" i="1"/>
  <c r="D21" i="1"/>
  <c r="D51" i="1"/>
  <c r="D35" i="1"/>
  <c r="D40" i="1"/>
  <c r="D45" i="1"/>
  <c r="D48" i="1"/>
  <c r="D28" i="1"/>
  <c r="C9" i="1"/>
  <c r="C15" i="1"/>
  <c r="C21" i="1"/>
  <c r="C51" i="1"/>
  <c r="E51" i="1" s="1"/>
  <c r="C35" i="1"/>
  <c r="C40" i="1"/>
  <c r="C45" i="1"/>
  <c r="C48" i="1"/>
  <c r="C28" i="1"/>
  <c r="F30" i="1"/>
  <c r="D135" i="1"/>
  <c r="D137" i="1"/>
  <c r="D152" i="1"/>
  <c r="D146" i="1"/>
  <c r="D150" i="1"/>
  <c r="D149" i="1" s="1"/>
  <c r="D59" i="1"/>
  <c r="D73" i="1"/>
  <c r="D75" i="1"/>
  <c r="D85" i="1"/>
  <c r="D84" i="1" s="1"/>
  <c r="D83" i="1" s="1"/>
  <c r="C146" i="1"/>
  <c r="E99" i="1"/>
  <c r="F99" i="1"/>
  <c r="H99" i="1"/>
  <c r="I99" i="1"/>
  <c r="E100" i="1"/>
  <c r="F100" i="1"/>
  <c r="H100" i="1"/>
  <c r="I100" i="1"/>
  <c r="E101" i="1"/>
  <c r="F101" i="1"/>
  <c r="H101" i="1"/>
  <c r="I101" i="1"/>
  <c r="E103" i="1"/>
  <c r="F103" i="1"/>
  <c r="H103" i="1"/>
  <c r="I103" i="1"/>
  <c r="E107" i="1"/>
  <c r="F107" i="1"/>
  <c r="H107" i="1"/>
  <c r="I107" i="1"/>
  <c r="E109" i="1"/>
  <c r="F109" i="1"/>
  <c r="H109" i="1"/>
  <c r="I109" i="1"/>
  <c r="E112" i="1"/>
  <c r="F112" i="1"/>
  <c r="H112" i="1"/>
  <c r="I112" i="1"/>
  <c r="E115" i="1"/>
  <c r="F115" i="1"/>
  <c r="H115" i="1"/>
  <c r="I115" i="1"/>
  <c r="D89" i="1"/>
  <c r="G59" i="1"/>
  <c r="G73" i="1"/>
  <c r="G75" i="1"/>
  <c r="G85" i="1"/>
  <c r="G84" i="1" s="1"/>
  <c r="G135" i="1"/>
  <c r="G134" i="1" s="1"/>
  <c r="G137" i="1"/>
  <c r="G146" i="1"/>
  <c r="G152" i="1"/>
  <c r="G150" i="1"/>
  <c r="H153" i="1"/>
  <c r="H151" i="1"/>
  <c r="H147" i="1"/>
  <c r="H141" i="1"/>
  <c r="H139" i="1"/>
  <c r="H138" i="1"/>
  <c r="H136" i="1"/>
  <c r="H130" i="1"/>
  <c r="H129" i="1"/>
  <c r="H128" i="1"/>
  <c r="H94" i="1"/>
  <c r="H93" i="1"/>
  <c r="H90" i="1"/>
  <c r="H86" i="1"/>
  <c r="H80" i="1"/>
  <c r="H77" i="1"/>
  <c r="H76" i="1"/>
  <c r="H74" i="1"/>
  <c r="H72" i="1"/>
  <c r="H71" i="1"/>
  <c r="H70" i="1"/>
  <c r="H69" i="1"/>
  <c r="H64" i="1"/>
  <c r="H63" i="1"/>
  <c r="H60" i="1"/>
  <c r="H56" i="1"/>
  <c r="H55" i="1"/>
  <c r="H54" i="1"/>
  <c r="H52" i="1"/>
  <c r="H50" i="1"/>
  <c r="H49" i="1"/>
  <c r="H47" i="1"/>
  <c r="H46" i="1"/>
  <c r="H44" i="1"/>
  <c r="H43" i="1"/>
  <c r="H42" i="1"/>
  <c r="H41" i="1"/>
  <c r="H39" i="1"/>
  <c r="H38" i="1"/>
  <c r="H37" i="1"/>
  <c r="H36" i="1"/>
  <c r="H32" i="1"/>
  <c r="H31" i="1"/>
  <c r="H29" i="1"/>
  <c r="H26" i="1"/>
  <c r="H23" i="1"/>
  <c r="H22" i="1"/>
  <c r="H20" i="1"/>
  <c r="H16" i="1"/>
  <c r="H13" i="1"/>
  <c r="H12" i="1"/>
  <c r="H11" i="1"/>
  <c r="H10" i="1"/>
  <c r="C89" i="1"/>
  <c r="F31" i="1"/>
  <c r="E31" i="1"/>
  <c r="F29" i="1"/>
  <c r="E29" i="1"/>
  <c r="I31" i="1"/>
  <c r="I29" i="1"/>
  <c r="C59" i="1"/>
  <c r="F67" i="1"/>
  <c r="C73" i="1"/>
  <c r="C75" i="1"/>
  <c r="C85" i="1"/>
  <c r="E85" i="1" s="1"/>
  <c r="F86" i="1"/>
  <c r="I86" i="1" s="1"/>
  <c r="E86" i="1"/>
  <c r="I56" i="1"/>
  <c r="F56" i="1"/>
  <c r="E56" i="1"/>
  <c r="E64" i="1"/>
  <c r="F64" i="1"/>
  <c r="E72" i="1"/>
  <c r="F72" i="1"/>
  <c r="I72" i="1"/>
  <c r="I64" i="1"/>
  <c r="E26" i="1"/>
  <c r="F26" i="1"/>
  <c r="I26" i="1"/>
  <c r="C150" i="1"/>
  <c r="C149" i="1" s="1"/>
  <c r="E151" i="1"/>
  <c r="F151" i="1"/>
  <c r="I151" i="1"/>
  <c r="C152" i="1"/>
  <c r="E153" i="1"/>
  <c r="F153" i="1"/>
  <c r="I153" i="1"/>
  <c r="C135" i="1"/>
  <c r="C134" i="1" s="1"/>
  <c r="C137" i="1"/>
  <c r="I71" i="1"/>
  <c r="E71" i="1"/>
  <c r="F71" i="1"/>
  <c r="I69" i="1"/>
  <c r="E69" i="1"/>
  <c r="F69" i="1"/>
  <c r="I20" i="1"/>
  <c r="I22" i="1"/>
  <c r="I23" i="1"/>
  <c r="E20" i="1"/>
  <c r="F20" i="1"/>
  <c r="E22" i="1"/>
  <c r="F22" i="1"/>
  <c r="E23" i="1"/>
  <c r="F23" i="1"/>
  <c r="I147" i="1"/>
  <c r="I139" i="1"/>
  <c r="I138" i="1"/>
  <c r="I141" i="1"/>
  <c r="I136" i="1"/>
  <c r="E147" i="1"/>
  <c r="F147" i="1"/>
  <c r="E139" i="1"/>
  <c r="F139" i="1"/>
  <c r="E138" i="1"/>
  <c r="F138" i="1"/>
  <c r="E141" i="1"/>
  <c r="F141" i="1"/>
  <c r="E136" i="1"/>
  <c r="F136" i="1"/>
  <c r="I94" i="1"/>
  <c r="I93" i="1"/>
  <c r="I90" i="1"/>
  <c r="I80" i="1"/>
  <c r="I77" i="1"/>
  <c r="I76" i="1"/>
  <c r="I74" i="1"/>
  <c r="I70" i="1"/>
  <c r="I63" i="1"/>
  <c r="I60" i="1"/>
  <c r="I130" i="1"/>
  <c r="I129" i="1"/>
  <c r="I128" i="1"/>
  <c r="I55" i="1"/>
  <c r="I54" i="1"/>
  <c r="I52" i="1"/>
  <c r="I50" i="1"/>
  <c r="I49" i="1"/>
  <c r="I47" i="1"/>
  <c r="I46" i="1"/>
  <c r="I44" i="1"/>
  <c r="I43" i="1"/>
  <c r="I42" i="1"/>
  <c r="I41" i="1"/>
  <c r="I39" i="1"/>
  <c r="I38" i="1"/>
  <c r="I37" i="1"/>
  <c r="I36" i="1"/>
  <c r="I32" i="1"/>
  <c r="I16" i="1"/>
  <c r="I13" i="1"/>
  <c r="I12" i="1"/>
  <c r="I11" i="1"/>
  <c r="I10" i="1"/>
  <c r="E94" i="1"/>
  <c r="F94" i="1"/>
  <c r="E93" i="1"/>
  <c r="F93" i="1"/>
  <c r="E90" i="1"/>
  <c r="F90" i="1"/>
  <c r="E80" i="1"/>
  <c r="F80" i="1"/>
  <c r="F77" i="1"/>
  <c r="E76" i="1"/>
  <c r="F76" i="1"/>
  <c r="E74" i="1"/>
  <c r="F74" i="1"/>
  <c r="E70" i="1"/>
  <c r="F70" i="1"/>
  <c r="E63" i="1"/>
  <c r="F63" i="1"/>
  <c r="E60" i="1"/>
  <c r="F60" i="1"/>
  <c r="E130" i="1"/>
  <c r="F130" i="1"/>
  <c r="E129" i="1"/>
  <c r="F129" i="1"/>
  <c r="E128" i="1"/>
  <c r="F128" i="1"/>
  <c r="E55" i="1"/>
  <c r="F55" i="1"/>
  <c r="E54" i="1"/>
  <c r="F54" i="1"/>
  <c r="E52" i="1"/>
  <c r="F52" i="1"/>
  <c r="E50" i="1"/>
  <c r="F50" i="1"/>
  <c r="E49" i="1"/>
  <c r="F49" i="1"/>
  <c r="E47" i="1"/>
  <c r="F47" i="1"/>
  <c r="E46" i="1"/>
  <c r="F46" i="1"/>
  <c r="E44" i="1"/>
  <c r="F44" i="1"/>
  <c r="E43" i="1"/>
  <c r="F43" i="1"/>
  <c r="E42" i="1"/>
  <c r="F42" i="1"/>
  <c r="E41" i="1"/>
  <c r="F41" i="1"/>
  <c r="E39" i="1"/>
  <c r="F39" i="1"/>
  <c r="E38" i="1"/>
  <c r="F38" i="1"/>
  <c r="E37" i="1"/>
  <c r="F37" i="1"/>
  <c r="E36" i="1"/>
  <c r="F36" i="1"/>
  <c r="E32" i="1"/>
  <c r="F32" i="1"/>
  <c r="E16" i="1"/>
  <c r="F16" i="1"/>
  <c r="E13" i="1"/>
  <c r="F13" i="1"/>
  <c r="E12" i="1"/>
  <c r="F12" i="1"/>
  <c r="E11" i="1"/>
  <c r="F11" i="1"/>
  <c r="E10" i="1"/>
  <c r="F10" i="1"/>
  <c r="G145" i="1" l="1"/>
  <c r="G142" i="1" s="1"/>
  <c r="C145" i="1"/>
  <c r="D145" i="1"/>
  <c r="D142" i="1" s="1"/>
  <c r="H73" i="1"/>
  <c r="H96" i="1"/>
  <c r="F96" i="1"/>
  <c r="I150" i="1"/>
  <c r="E73" i="1"/>
  <c r="F48" i="1"/>
  <c r="E45" i="1"/>
  <c r="F73" i="1"/>
  <c r="I45" i="1"/>
  <c r="F21" i="1"/>
  <c r="F51" i="1"/>
  <c r="E28" i="1"/>
  <c r="I40" i="1"/>
  <c r="I24" i="1"/>
  <c r="I15" i="1"/>
  <c r="E15" i="1"/>
  <c r="I73" i="1"/>
  <c r="E24" i="1"/>
  <c r="H53" i="1"/>
  <c r="H150" i="1"/>
  <c r="I75" i="1"/>
  <c r="I137" i="1"/>
  <c r="I96" i="1"/>
  <c r="E149" i="1"/>
  <c r="F149" i="1"/>
  <c r="C148" i="1"/>
  <c r="F150" i="1"/>
  <c r="E150" i="1"/>
  <c r="G149" i="1"/>
  <c r="I149" i="1" s="1"/>
  <c r="E137" i="1"/>
  <c r="F137" i="1"/>
  <c r="E91" i="1"/>
  <c r="H75" i="1"/>
  <c r="I61" i="1"/>
  <c r="E61" i="1"/>
  <c r="E59" i="1"/>
  <c r="I51" i="1"/>
  <c r="H51" i="1"/>
  <c r="F40" i="1"/>
  <c r="H24" i="1"/>
  <c r="E21" i="1"/>
  <c r="H21" i="1"/>
  <c r="E18" i="1"/>
  <c r="E9" i="1"/>
  <c r="H137" i="1"/>
  <c r="H91" i="1"/>
  <c r="I89" i="1"/>
  <c r="I67" i="1"/>
  <c r="G58" i="1"/>
  <c r="I59" i="1"/>
  <c r="H59" i="1"/>
  <c r="D58" i="1"/>
  <c r="I53" i="1"/>
  <c r="H15" i="1"/>
  <c r="H9" i="1"/>
  <c r="F75" i="1"/>
  <c r="H152" i="1"/>
  <c r="E152" i="1"/>
  <c r="F145" i="1"/>
  <c r="E146" i="1"/>
  <c r="F146" i="1"/>
  <c r="E135" i="1"/>
  <c r="C132" i="1"/>
  <c r="F133" i="1"/>
  <c r="E133" i="1"/>
  <c r="F135" i="1"/>
  <c r="F127" i="1"/>
  <c r="E127" i="1"/>
  <c r="H123" i="1"/>
  <c r="I123" i="1"/>
  <c r="F123" i="1"/>
  <c r="E98" i="1"/>
  <c r="F98" i="1"/>
  <c r="E96" i="1"/>
  <c r="F91" i="1"/>
  <c r="F89" i="1"/>
  <c r="I78" i="1"/>
  <c r="H85" i="1"/>
  <c r="I79" i="1"/>
  <c r="E75" i="1"/>
  <c r="E67" i="1"/>
  <c r="H67" i="1"/>
  <c r="C58" i="1"/>
  <c r="F59" i="1"/>
  <c r="E53" i="1"/>
  <c r="F53" i="1"/>
  <c r="E48" i="1"/>
  <c r="H48" i="1"/>
  <c r="F45" i="1"/>
  <c r="H45" i="1"/>
  <c r="E35" i="1"/>
  <c r="F35" i="1"/>
  <c r="E30" i="1"/>
  <c r="H28" i="1"/>
  <c r="F24" i="1"/>
  <c r="D17" i="1"/>
  <c r="F18" i="1"/>
  <c r="I18" i="1"/>
  <c r="D8" i="1"/>
  <c r="F9" i="1"/>
  <c r="C17" i="1"/>
  <c r="I21" i="1"/>
  <c r="F28" i="1"/>
  <c r="H30" i="1"/>
  <c r="C27" i="1"/>
  <c r="I35" i="1"/>
  <c r="C34" i="1"/>
  <c r="C33" i="1" s="1"/>
  <c r="H61" i="1"/>
  <c r="F61" i="1"/>
  <c r="H78" i="1"/>
  <c r="D88" i="1"/>
  <c r="D87" i="1" s="1"/>
  <c r="I91" i="1"/>
  <c r="H98" i="1"/>
  <c r="H127" i="1"/>
  <c r="I98" i="1"/>
  <c r="I48" i="1"/>
  <c r="G34" i="1"/>
  <c r="G33" i="1" s="1"/>
  <c r="H35" i="1"/>
  <c r="I28" i="1"/>
  <c r="G27" i="1"/>
  <c r="G8" i="1"/>
  <c r="I9" i="1"/>
  <c r="I145" i="1"/>
  <c r="C78" i="1"/>
  <c r="E79" i="1"/>
  <c r="D134" i="1"/>
  <c r="I135" i="1"/>
  <c r="G88" i="1"/>
  <c r="H89" i="1"/>
  <c r="C66" i="1"/>
  <c r="H135" i="1"/>
  <c r="G66" i="1"/>
  <c r="C8" i="1"/>
  <c r="F15" i="1"/>
  <c r="C84" i="1"/>
  <c r="F85" i="1"/>
  <c r="I85" i="1" s="1"/>
  <c r="I146" i="1"/>
  <c r="H146" i="1"/>
  <c r="G83" i="1"/>
  <c r="H84" i="1"/>
  <c r="D66" i="1"/>
  <c r="F152" i="1"/>
  <c r="D34" i="1"/>
  <c r="D33" i="1" s="1"/>
  <c r="E40" i="1"/>
  <c r="H40" i="1"/>
  <c r="D126" i="1"/>
  <c r="D122" i="1" s="1"/>
  <c r="I127" i="1"/>
  <c r="F79" i="1"/>
  <c r="I152" i="1"/>
  <c r="C88" i="1"/>
  <c r="E89" i="1"/>
  <c r="H79" i="1"/>
  <c r="D148" i="1"/>
  <c r="D27" i="1"/>
  <c r="I30" i="1"/>
  <c r="G17" i="1"/>
  <c r="H18" i="1"/>
  <c r="C7" i="1" l="1"/>
  <c r="H145" i="1"/>
  <c r="E145" i="1"/>
  <c r="G7" i="1"/>
  <c r="D7" i="1"/>
  <c r="C142" i="1"/>
  <c r="C140" i="1" s="1"/>
  <c r="F58" i="1"/>
  <c r="F8" i="1"/>
  <c r="I58" i="1"/>
  <c r="E148" i="1"/>
  <c r="G148" i="1"/>
  <c r="H148" i="1" s="1"/>
  <c r="H149" i="1"/>
  <c r="G57" i="1"/>
  <c r="E58" i="1"/>
  <c r="H58" i="1"/>
  <c r="D57" i="1"/>
  <c r="I8" i="1"/>
  <c r="H8" i="1"/>
  <c r="E142" i="1"/>
  <c r="F132" i="1"/>
  <c r="E132" i="1"/>
  <c r="E126" i="1"/>
  <c r="F88" i="1"/>
  <c r="C57" i="1"/>
  <c r="H17" i="1"/>
  <c r="E17" i="1"/>
  <c r="F17" i="1"/>
  <c r="I88" i="1"/>
  <c r="H126" i="1"/>
  <c r="F126" i="1"/>
  <c r="I126" i="1"/>
  <c r="D140" i="1"/>
  <c r="I142" i="1"/>
  <c r="F142" i="1"/>
  <c r="I17" i="1"/>
  <c r="E66" i="1"/>
  <c r="I134" i="1"/>
  <c r="F134" i="1"/>
  <c r="H134" i="1"/>
  <c r="E78" i="1"/>
  <c r="F78" i="1"/>
  <c r="H131" i="1"/>
  <c r="E27" i="1"/>
  <c r="F27" i="1"/>
  <c r="H27" i="1"/>
  <c r="I27" i="1"/>
  <c r="F148" i="1"/>
  <c r="C87" i="1"/>
  <c r="E87" i="1" s="1"/>
  <c r="E88" i="1"/>
  <c r="I34" i="1"/>
  <c r="E34" i="1"/>
  <c r="H34" i="1"/>
  <c r="F34" i="1"/>
  <c r="F66" i="1"/>
  <c r="I66" i="1"/>
  <c r="H66" i="1"/>
  <c r="H83" i="1"/>
  <c r="C83" i="1"/>
  <c r="E84" i="1"/>
  <c r="F84" i="1"/>
  <c r="I84" i="1" s="1"/>
  <c r="E8" i="1"/>
  <c r="G87" i="1"/>
  <c r="H87" i="1" s="1"/>
  <c r="H88" i="1"/>
  <c r="H142" i="1"/>
  <c r="G140" i="1"/>
  <c r="E134" i="1"/>
  <c r="E140" i="1" l="1"/>
  <c r="I87" i="1"/>
  <c r="I148" i="1"/>
  <c r="H57" i="1"/>
  <c r="I57" i="1"/>
  <c r="F57" i="1"/>
  <c r="E57" i="1"/>
  <c r="F87" i="1"/>
  <c r="F33" i="1"/>
  <c r="I33" i="1"/>
  <c r="H33" i="1"/>
  <c r="G119" i="1"/>
  <c r="I140" i="1"/>
  <c r="F140" i="1"/>
  <c r="H140" i="1"/>
  <c r="C119" i="1"/>
  <c r="F83" i="1"/>
  <c r="I83" i="1" s="1"/>
  <c r="E83" i="1"/>
  <c r="E33" i="1"/>
  <c r="F131" i="1"/>
  <c r="I131" i="1"/>
  <c r="E131" i="1"/>
  <c r="I122" i="1"/>
  <c r="H122" i="1"/>
  <c r="F122" i="1"/>
  <c r="E122" i="1"/>
  <c r="C155" i="1" l="1"/>
  <c r="E154" i="1"/>
  <c r="E7" i="1"/>
  <c r="G120" i="1"/>
  <c r="C120" i="1"/>
  <c r="F154" i="1"/>
  <c r="I154" i="1"/>
  <c r="D155" i="1"/>
  <c r="C156" i="1"/>
  <c r="D119" i="1"/>
  <c r="I7" i="1"/>
  <c r="F7" i="1"/>
  <c r="F119" i="1" s="1"/>
  <c r="G155" i="1"/>
  <c r="H154" i="1"/>
  <c r="G156" i="1"/>
  <c r="H7" i="1"/>
  <c r="E119" i="1" l="1"/>
  <c r="D156" i="1"/>
  <c r="F156" i="1" s="1"/>
  <c r="F155" i="1"/>
  <c r="I155" i="1"/>
  <c r="H155" i="1"/>
  <c r="G157" i="1"/>
  <c r="I119" i="1"/>
  <c r="D120" i="1"/>
  <c r="H120" i="1" s="1"/>
  <c r="E155" i="1"/>
  <c r="H119" i="1"/>
  <c r="H156" i="1" l="1"/>
  <c r="E156" i="1"/>
  <c r="I156" i="1"/>
  <c r="I120" i="1"/>
  <c r="F120" i="1"/>
  <c r="D157" i="1"/>
  <c r="E120" i="1"/>
  <c r="H157" i="1" l="1"/>
  <c r="F157" i="1"/>
  <c r="I157" i="1"/>
  <c r="E157" i="1"/>
</calcChain>
</file>

<file path=xl/sharedStrings.xml><?xml version="1.0" encoding="utf-8"?>
<sst xmlns="http://schemas.openxmlformats.org/spreadsheetml/2006/main" count="171" uniqueCount="159">
  <si>
    <t>грн.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</si>
  <si>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</si>
  <si>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</si>
  <si>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</si>
  <si>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</si>
  <si>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</si>
  <si>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</si>
  <si>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</si>
  <si>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</si>
  <si>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</si>
  <si>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</si>
  <si>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</si>
  <si>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</si>
  <si>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</si>
  <si>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</si>
  <si>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</si>
  <si>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</si>
  <si>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</si>
  <si>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</si>
  <si>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</si>
  <si>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</si>
  <si>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</si>
  <si>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</si>
  <si>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</si>
  <si>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</si>
  <si>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</si>
  <si>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</si>
  <si>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</si>
  <si>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 січня 2015 року</t>
  </si>
  <si>
    <t>Єдиний податок  </t>
  </si>
  <si>
    <t>Єдиний податок з юридичних осіб </t>
  </si>
  <si>
    <t>Єдиний податок з фізичних осіб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</si>
  <si>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</si>
  <si>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</si>
  <si>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</si>
  <si>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</si>
  <si>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</si>
  <si>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</si>
  <si>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</si>
  <si>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</si>
  <si>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</si>
  <si>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</si>
  <si>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</si>
  <si>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</si>
  <si>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</si>
  <si>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</si>
  <si>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</si>
  <si>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</si>
  <si>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</si>
  <si>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</si>
  <si>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</si>
  <si>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</si>
  <si>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</si>
  <si>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Субвенції  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</si>
  <si>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</si>
  <si>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</si>
  <si>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КБКД</t>
  </si>
  <si>
    <t>Назва КБКД</t>
  </si>
  <si>
    <t>Відхилення від плану</t>
  </si>
  <si>
    <t>Відсоток виконання</t>
  </si>
  <si>
    <t xml:space="preserve">Відхилення </t>
  </si>
  <si>
    <t>Всього доходів загального фонду без урахування трансфертів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</si>
  <si>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</si>
  <si>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</si>
  <si>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</si>
  <si>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</si>
  <si>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Інші джерела власних надходжень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</si>
  <si>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</si>
  <si>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</si>
  <si>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</si>
  <si>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</si>
  <si>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</si>
  <si>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</si>
  <si>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І. Загальний фонд місцевого бюджету міста Буча</t>
  </si>
  <si>
    <t>ІІ. Спеціальний фонд місцевого бюджету міста Буча</t>
  </si>
  <si>
    <t>Всього доходів загального фонду з урахуванням трансфертів</t>
  </si>
  <si>
    <t>Всього доходів спеціального  фонду з урахуванням трансфертів</t>
  </si>
  <si>
    <t>Всього доходів місцевого бюджету без урахування трансфертів</t>
  </si>
  <si>
    <t>Всього доходів місцевого бюджету з урахуванням трансфертів</t>
  </si>
  <si>
    <t>Додаток 1</t>
  </si>
  <si>
    <t>Державне мито, пов`язане з видачею та оформленням закордонних паспортів (посвідок) та паспортів громадян України</t>
  </si>
  <si>
    <t>Надходження від продажу основного капіталу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</si>
  <si>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</si>
  <si>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Бюджет розвитку місцевого бюджету м.Буча</t>
  </si>
  <si>
    <t>Плата за землю</t>
  </si>
  <si>
    <t>Транспортний податок</t>
  </si>
  <si>
    <t>Податок на нерухоме майно, відмінне від земельної ділянки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</si>
  <si>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</si>
  <si>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</si>
  <si>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</si>
  <si>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спеціальне використання води</t>
  </si>
  <si>
    <t>Рентна плата за спеціальне використання води водних об`єктів місцевого значення</t>
  </si>
  <si>
    <t>Надходження рентної плати за спеціальне використання води від підприємств житлово-комунального господарства</t>
  </si>
  <si>
    <t>Рентна плата за користування надрами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</si>
  <si>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</si>
  <si>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</si>
  <si>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або комунальна власність</t>
  </si>
  <si>
    <t xml:space="preserve"> 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</si>
  <si>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</si>
  <si>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</si>
  <si>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</si>
  <si>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</si>
  <si>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</si>
  <si>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</si>
  <si>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</si>
  <si>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Всього доходів спеціального фонду</t>
  </si>
  <si>
    <t>8=4/7*
100%</t>
  </si>
  <si>
    <t>9=4-7</t>
  </si>
  <si>
    <t>5=4/3*
100%</t>
  </si>
  <si>
    <t>6=4-3</t>
  </si>
  <si>
    <t>Субвенція з місцевого бюджету на виплату допомоги сім’ям з дітьми, малозабезпеченим сім’ям,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</si>
  <si>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</si>
  <si>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</si>
  <si>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</si>
  <si>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</si>
  <si>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здоров'я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</si>
  <si>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</si>
  <si>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Інші субвенції з місцевого бюджету</t>
  </si>
  <si>
    <t xml:space="preserve"> 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</si>
  <si>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</si>
  <si>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</si>
  <si>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</si>
  <si>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</si>
  <si>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</si>
  <si>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r>
      <t xml:space="preserve">Рентна плата за користування надрами для видобування корисних копалин </t>
    </r>
    <r>
      <rPr>
        <b/>
        <i/>
        <u/>
        <sz val="18"/>
        <rFont val="Times New Roman"/>
        <family val="1"/>
        <charset val="204"/>
      </rPr>
      <t>загальнодержавного</t>
    </r>
    <r>
      <rPr>
        <sz val="18"/>
        <rFont val="Times New Roman"/>
        <family val="1"/>
        <charset val="204"/>
      </rPr>
      <t xml:space="preserve"> значення </t>
    </r>
  </si>
  <si>
    <r>
      <t xml:space="preserve">Рентна плата за користування надрами для видобування корисних копалин </t>
    </r>
    <r>
      <rPr>
        <b/>
        <i/>
        <u/>
        <sz val="18"/>
        <rFont val="Times New Roman"/>
        <family val="1"/>
        <charset val="204"/>
      </rPr>
      <t>місцевого</t>
    </r>
    <r>
      <rPr>
        <sz val="18"/>
        <rFont val="Times New Roman"/>
        <family val="1"/>
        <charset val="204"/>
      </rPr>
      <t xml:space="preserve"> значення</t>
    </r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</si>
  <si>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</si>
  <si>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Субвенція з державного бюджету місцевим бюджетам на формування інфраструктури об'єднаних територіальних громад</t>
  </si>
  <si>
    <t>Субвенція з місцевого бюджету на здійснення переданих видатків у сфері освіти за рахунок коштів освітньої субвенції</t>
  </si>
  <si>
    <t xml:space="preserve">Податки на власність </t>
  </si>
  <si>
    <t>Податок з власників транспортних засобів та інших самохідних машин і механізмів</t>
  </si>
  <si>
    <t xml:space="preserve">Податок з власників наземних транспортних засобів та інших самохідних машин і механізмів (юридичних осіб) </t>
  </si>
  <si>
    <t xml:space="preserve">Доходи від власності та підприємницької діяльності  </t>
  </si>
  <si>
    <t xml:space="preserve">Надходження коштів від відшкодування втрат сільськогосподарського і лісогосподарського виробництва  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</si>
  <si>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</si>
  <si>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</si>
  <si>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</si>
  <si>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</si>
  <si>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</si>
  <si>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2020 до 2019 (%)</t>
  </si>
  <si>
    <t>Плата за встановлення земельного сервітуту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</si>
  <si>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</si>
  <si>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</si>
  <si>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</si>
  <si>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</si>
  <si>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</si>
  <si>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Аналіз доходної частини місцевого бюджету міста Буча за 2020 рік</t>
  </si>
  <si>
    <t xml:space="preserve"> Затвердженний план  
на 2020 рік
з урахуванням змін</t>
  </si>
  <si>
    <t>Фактичні надходження
за 2020 рік</t>
  </si>
  <si>
    <t>Фактичні надходження
 за 2019рік</t>
  </si>
  <si>
    <t>Надходження коштів з рахунків виборчих фондів  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</si>
  <si>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</si>
  <si>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Кошти від відчуження майна, що належить Автономній Республіці Крим та майна, що перебуває в комунальній власності  </t>
  </si>
  <si>
    <t>Фіксований податок на доходи фізичних осіб від зайняття підприємницькою діяльністю, нарахований до 1 січня 2012 року</t>
  </si>
  <si>
    <t>Субвенція з місцевого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</si>
  <si>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</t>
  </si>
  <si>
    <t>Л. П. Шкурба
48-5-19</t>
  </si>
  <si>
    <t>Секретар ради</t>
  </si>
  <si>
    <t>Тарас ШАПРАВСЬКИЙ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</si>
</sst>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#,##0.0_ ;\-#,##0.0\ "/>
  </numFmts>
  <fonts count="29" x14ac:knownFonts="1">
    <font>
      <sz val="10"/>
      <name val="Times New Roman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9.5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u/>
      <sz val="18"/>
      <name val="Times New Roman"/>
      <family val="1"/>
      <charset val="204"/>
    </font>
    <font>
      <i/>
      <sz val="20"/>
      <name val="Times New Roman"/>
      <family val="1"/>
      <charset val="204"/>
    </font>
    <font>
      <b/>
      <sz val="20"/>
      <name val="Times New Roman Cyr"/>
      <charset val="204"/>
    </font>
    <font>
      <i/>
      <sz val="20"/>
      <name val="Times New Roman Cyr"/>
      <charset val="204"/>
    </font>
    <font>
      <sz val="20"/>
      <name val="Times New Roman Cyr"/>
      <charset val="204"/>
    </font>
    <font>
      <b/>
      <i/>
      <sz val="20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2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8"/>
      </patternFill>
    </fill>
    <fill>
      <patternFill patternType="solid">
        <fgColor indexed="41"/>
        <bgColor indexed="8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Alignment="1"/>
    <xf numFmtId="0" fontId="5" fillId="0" borderId="0" xfId="0" applyFont="1"/>
    <xf numFmtId="0" fontId="8" fillId="2" borderId="1" xfId="0" applyFont="1" applyFill="1" applyBorder="1" applyAlignment="1">
      <alignment horizontal="center" vertical="center" wrapText="1" shrinkToFit="1"/>
    </xf>
    <xf numFmtId="0" fontId="8" fillId="3" borderId="1" xfId="0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wrapText="1" shrinkToFit="1"/>
    </xf>
    <xf numFmtId="0" fontId="11" fillId="0" borderId="0" xfId="0" applyFont="1"/>
    <xf numFmtId="0" fontId="7" fillId="0" borderId="3" xfId="0" applyFont="1" applyBorder="1" applyAlignment="1">
      <alignment horizontal="center" vertical="center" wrapText="1" shrinkToFit="1"/>
    </xf>
    <xf numFmtId="0" fontId="13" fillId="0" borderId="3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8" fillId="2" borderId="1" xfId="0" applyFont="1" applyFill="1" applyBorder="1" applyAlignment="1">
      <alignment horizontal="left" vertical="top" wrapText="1" shrinkToFit="1"/>
    </xf>
    <xf numFmtId="0" fontId="8" fillId="3" borderId="1" xfId="0" applyFont="1" applyFill="1" applyBorder="1" applyAlignment="1">
      <alignment horizontal="left" vertical="top" wrapText="1" shrinkToFit="1"/>
    </xf>
    <xf numFmtId="0" fontId="9" fillId="3" borderId="1" xfId="0" applyFont="1" applyFill="1" applyBorder="1" applyAlignment="1">
      <alignment horizontal="left" vertical="top" wrapText="1" shrinkToFit="1"/>
    </xf>
    <xf numFmtId="0" fontId="6" fillId="0" borderId="1" xfId="0" applyFont="1" applyBorder="1" applyAlignment="1">
      <alignment horizontal="left" vertical="top" wrapText="1" shrinkToFit="1"/>
    </xf>
    <xf numFmtId="0" fontId="8" fillId="2" borderId="1" xfId="0" applyNumberFormat="1" applyFont="1" applyFill="1" applyBorder="1" applyAlignment="1">
      <alignment horizontal="left" vertical="top" wrapText="1" shrinkToFit="1"/>
    </xf>
    <xf numFmtId="0" fontId="8" fillId="3" borderId="1" xfId="0" applyNumberFormat="1" applyFont="1" applyFill="1" applyBorder="1" applyAlignment="1">
      <alignment horizontal="left" vertical="top" wrapText="1" shrinkToFit="1"/>
    </xf>
    <xf numFmtId="0" fontId="9" fillId="3" borderId="1" xfId="0" applyNumberFormat="1" applyFont="1" applyFill="1" applyBorder="1" applyAlignment="1">
      <alignment horizontal="left" vertical="top" wrapText="1" shrinkToFit="1"/>
    </xf>
    <xf numFmtId="0" fontId="6" fillId="0" borderId="1" xfId="0" applyNumberFormat="1" applyFont="1" applyBorder="1" applyAlignment="1">
      <alignment horizontal="left" vertical="top" wrapText="1" shrinkToFit="1"/>
    </xf>
    <xf numFmtId="0" fontId="9" fillId="0" borderId="1" xfId="0" applyNumberFormat="1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center" vertical="center" wrapText="1" shrinkToFit="1"/>
    </xf>
    <xf numFmtId="0" fontId="6" fillId="0" borderId="4" xfId="0" applyFont="1" applyBorder="1" applyAlignment="1">
      <alignment horizontal="left" vertical="top" wrapText="1" shrinkToFit="1"/>
    </xf>
    <xf numFmtId="0" fontId="14" fillId="4" borderId="5" xfId="0" applyFont="1" applyFill="1" applyBorder="1" applyAlignment="1">
      <alignment vertical="center" wrapText="1" shrinkToFit="1"/>
    </xf>
    <xf numFmtId="0" fontId="15" fillId="0" borderId="0" xfId="0" applyFont="1"/>
    <xf numFmtId="0" fontId="1" fillId="0" borderId="3" xfId="0" applyFont="1" applyFill="1" applyBorder="1" applyAlignment="1">
      <alignment horizontal="center" vertical="center" wrapText="1" shrinkToFit="1"/>
    </xf>
    <xf numFmtId="0" fontId="16" fillId="0" borderId="0" xfId="0" applyFont="1"/>
    <xf numFmtId="0" fontId="6" fillId="0" borderId="1" xfId="0" applyFont="1" applyFill="1" applyBorder="1" applyAlignment="1">
      <alignment horizontal="left" vertical="top" wrapText="1" shrinkToFit="1"/>
    </xf>
    <xf numFmtId="0" fontId="17" fillId="2" borderId="1" xfId="0" applyFont="1" applyFill="1" applyBorder="1"/>
    <xf numFmtId="0" fontId="17" fillId="3" borderId="1" xfId="0" applyFont="1" applyFill="1" applyBorder="1"/>
    <xf numFmtId="0" fontId="17" fillId="3" borderId="1" xfId="0" applyFont="1" applyFill="1" applyBorder="1" applyAlignment="1">
      <alignment horizontal="left" vertical="top" wrapText="1" shrinkToFit="1"/>
    </xf>
    <xf numFmtId="0" fontId="18" fillId="3" borderId="1" xfId="0" applyFont="1" applyFill="1" applyBorder="1"/>
    <xf numFmtId="0" fontId="18" fillId="3" borderId="1" xfId="0" applyFont="1" applyFill="1" applyBorder="1" applyAlignment="1">
      <alignment horizontal="left" vertical="top" wrapText="1" shrinkToFit="1"/>
    </xf>
    <xf numFmtId="0" fontId="19" fillId="0" borderId="1" xfId="0" applyFont="1" applyBorder="1"/>
    <xf numFmtId="0" fontId="19" fillId="0" borderId="1" xfId="0" applyFont="1" applyBorder="1" applyAlignment="1">
      <alignment horizontal="left" vertical="top" wrapText="1" shrinkToFit="1"/>
    </xf>
    <xf numFmtId="164" fontId="0" fillId="0" borderId="0" xfId="0" applyNumberFormat="1"/>
    <xf numFmtId="4" fontId="4" fillId="0" borderId="0" xfId="0" applyNumberFormat="1" applyFont="1" applyAlignment="1"/>
    <xf numFmtId="4" fontId="2" fillId="0" borderId="0" xfId="0" applyNumberFormat="1" applyFont="1" applyAlignment="1"/>
    <xf numFmtId="4" fontId="7" fillId="2" borderId="1" xfId="0" applyNumberFormat="1" applyFont="1" applyFill="1" applyBorder="1" applyAlignment="1">
      <alignment horizontal="right" vertical="center" wrapText="1" shrinkToFit="1"/>
    </xf>
    <xf numFmtId="165" fontId="7" fillId="2" borderId="1" xfId="0" applyNumberFormat="1" applyFont="1" applyFill="1" applyBorder="1" applyAlignment="1">
      <alignment horizontal="right" vertical="center" wrapText="1" shrinkToFit="1"/>
    </xf>
    <xf numFmtId="4" fontId="7" fillId="3" borderId="1" xfId="0" applyNumberFormat="1" applyFont="1" applyFill="1" applyBorder="1" applyAlignment="1">
      <alignment horizontal="right" vertical="center" wrapText="1" shrinkToFit="1"/>
    </xf>
    <xf numFmtId="165" fontId="7" fillId="3" borderId="1" xfId="0" applyNumberFormat="1" applyFont="1" applyFill="1" applyBorder="1" applyAlignment="1">
      <alignment horizontal="right" vertical="center" wrapText="1" shrinkToFit="1"/>
    </xf>
    <xf numFmtId="4" fontId="21" fillId="3" borderId="1" xfId="0" applyNumberFormat="1" applyFont="1" applyFill="1" applyBorder="1" applyAlignment="1">
      <alignment horizontal="right" vertical="center" wrapText="1" shrinkToFit="1"/>
    </xf>
    <xf numFmtId="165" fontId="21" fillId="3" borderId="1" xfId="0" applyNumberFormat="1" applyFont="1" applyFill="1" applyBorder="1" applyAlignment="1">
      <alignment horizontal="right" vertical="center" wrapText="1" shrinkToFit="1"/>
    </xf>
    <xf numFmtId="4" fontId="11" fillId="0" borderId="1" xfId="0" applyNumberFormat="1" applyFont="1" applyBorder="1" applyAlignment="1">
      <alignment horizontal="right" vertical="center" wrapText="1" shrinkToFit="1"/>
    </xf>
    <xf numFmtId="165" fontId="11" fillId="3" borderId="1" xfId="0" applyNumberFormat="1" applyFont="1" applyFill="1" applyBorder="1" applyAlignment="1">
      <alignment horizontal="right" vertical="center" wrapText="1" shrinkToFit="1"/>
    </xf>
    <xf numFmtId="4" fontId="11" fillId="3" borderId="1" xfId="0" applyNumberFormat="1" applyFont="1" applyFill="1" applyBorder="1" applyAlignment="1">
      <alignment horizontal="right" vertical="center" wrapText="1" shrinkToFit="1"/>
    </xf>
    <xf numFmtId="4" fontId="11" fillId="0" borderId="1" xfId="0" applyNumberFormat="1" applyFont="1" applyFill="1" applyBorder="1" applyAlignment="1">
      <alignment horizontal="right" vertical="center" wrapText="1" shrinkToFit="1"/>
    </xf>
    <xf numFmtId="4" fontId="7" fillId="4" borderId="1" xfId="0" applyNumberFormat="1" applyFont="1" applyFill="1" applyBorder="1" applyAlignment="1">
      <alignment horizontal="right" vertical="center" wrapText="1" shrinkToFit="1"/>
    </xf>
    <xf numFmtId="165" fontId="7" fillId="4" borderId="1" xfId="0" applyNumberFormat="1" applyFont="1" applyFill="1" applyBorder="1" applyAlignment="1">
      <alignment horizontal="right" vertical="center" wrapText="1" shrinkToFit="1"/>
    </xf>
    <xf numFmtId="4" fontId="11" fillId="0" borderId="3" xfId="0" applyNumberFormat="1" applyFont="1" applyBorder="1" applyAlignment="1">
      <alignment horizontal="right" vertical="center" wrapText="1" shrinkToFit="1"/>
    </xf>
    <xf numFmtId="165" fontId="11" fillId="3" borderId="3" xfId="0" applyNumberFormat="1" applyFont="1" applyFill="1" applyBorder="1" applyAlignment="1">
      <alignment horizontal="right" vertical="center" wrapText="1" shrinkToFit="1"/>
    </xf>
    <xf numFmtId="4" fontId="11" fillId="3" borderId="3" xfId="0" applyNumberFormat="1" applyFont="1" applyFill="1" applyBorder="1" applyAlignment="1">
      <alignment horizontal="right" vertical="center" wrapText="1" shrinkToFit="1"/>
    </xf>
    <xf numFmtId="4" fontId="11" fillId="0" borderId="4" xfId="0" applyNumberFormat="1" applyFont="1" applyBorder="1" applyAlignment="1">
      <alignment horizontal="right" vertical="center" wrapText="1" shrinkToFit="1"/>
    </xf>
    <xf numFmtId="165" fontId="11" fillId="3" borderId="4" xfId="0" applyNumberFormat="1" applyFont="1" applyFill="1" applyBorder="1" applyAlignment="1">
      <alignment horizontal="right" vertical="center" wrapText="1" shrinkToFit="1"/>
    </xf>
    <xf numFmtId="4" fontId="11" fillId="3" borderId="4" xfId="0" applyNumberFormat="1" applyFont="1" applyFill="1" applyBorder="1" applyAlignment="1">
      <alignment horizontal="right" vertical="center" wrapText="1" shrinkToFit="1"/>
    </xf>
    <xf numFmtId="4" fontId="22" fillId="5" borderId="1" xfId="0" applyNumberFormat="1" applyFont="1" applyFill="1" applyBorder="1" applyAlignment="1">
      <alignment horizontal="right" vertical="center" wrapText="1" shrinkToFit="1"/>
    </xf>
    <xf numFmtId="4" fontId="22" fillId="6" borderId="1" xfId="0" applyNumberFormat="1" applyFont="1" applyFill="1" applyBorder="1" applyAlignment="1">
      <alignment horizontal="right" vertical="center" wrapText="1" shrinkToFit="1"/>
    </xf>
    <xf numFmtId="4" fontId="23" fillId="6" borderId="1" xfId="0" applyNumberFormat="1" applyFont="1" applyFill="1" applyBorder="1" applyAlignment="1">
      <alignment horizontal="right" vertical="center" wrapText="1" shrinkToFit="1"/>
    </xf>
    <xf numFmtId="4" fontId="24" fillId="0" borderId="1" xfId="0" applyNumberFormat="1" applyFont="1" applyFill="1" applyBorder="1" applyAlignment="1">
      <alignment horizontal="right" vertical="center" wrapText="1" shrinkToFit="1"/>
    </xf>
    <xf numFmtId="4" fontId="7" fillId="7" borderId="1" xfId="0" applyNumberFormat="1" applyFont="1" applyFill="1" applyBorder="1" applyAlignment="1">
      <alignment horizontal="right" vertical="center" wrapText="1" shrinkToFit="1"/>
    </xf>
    <xf numFmtId="165" fontId="7" fillId="7" borderId="1" xfId="0" applyNumberFormat="1" applyFont="1" applyFill="1" applyBorder="1" applyAlignment="1">
      <alignment horizontal="right" vertical="center" wrapText="1" shrinkToFit="1"/>
    </xf>
    <xf numFmtId="164" fontId="7" fillId="2" borderId="1" xfId="0" applyNumberFormat="1" applyFont="1" applyFill="1" applyBorder="1" applyAlignment="1">
      <alignment horizontal="right" vertical="center" wrapText="1" shrinkToFit="1"/>
    </xf>
    <xf numFmtId="164" fontId="7" fillId="3" borderId="1" xfId="0" applyNumberFormat="1" applyFont="1" applyFill="1" applyBorder="1" applyAlignment="1">
      <alignment horizontal="right" vertical="center" wrapText="1" shrinkToFit="1"/>
    </xf>
    <xf numFmtId="164" fontId="21" fillId="3" borderId="1" xfId="0" applyNumberFormat="1" applyFont="1" applyFill="1" applyBorder="1" applyAlignment="1">
      <alignment horizontal="right" vertical="center" wrapText="1" shrinkToFit="1"/>
    </xf>
    <xf numFmtId="164" fontId="11" fillId="0" borderId="1" xfId="0" applyNumberFormat="1" applyFont="1" applyBorder="1" applyAlignment="1">
      <alignment horizontal="right" vertical="center" wrapText="1" shrinkToFit="1"/>
    </xf>
    <xf numFmtId="164" fontId="11" fillId="3" borderId="1" xfId="0" applyNumberFormat="1" applyFont="1" applyFill="1" applyBorder="1" applyAlignment="1">
      <alignment horizontal="right" vertical="center" wrapText="1" shrinkToFit="1"/>
    </xf>
    <xf numFmtId="164" fontId="7" fillId="7" borderId="1" xfId="0" applyNumberFormat="1" applyFont="1" applyFill="1" applyBorder="1" applyAlignment="1">
      <alignment horizontal="right" vertical="center" wrapText="1" shrinkToFit="1"/>
    </xf>
    <xf numFmtId="164" fontId="21" fillId="0" borderId="1" xfId="0" applyNumberFormat="1" applyFont="1" applyBorder="1" applyAlignment="1">
      <alignment horizontal="right" vertical="center" wrapText="1" shrinkToFit="1"/>
    </xf>
    <xf numFmtId="164" fontId="25" fillId="8" borderId="1" xfId="0" applyNumberFormat="1" applyFont="1" applyFill="1" applyBorder="1" applyAlignment="1">
      <alignment horizontal="right" vertical="center" wrapText="1" shrinkToFit="1"/>
    </xf>
    <xf numFmtId="165" fontId="25" fillId="8" borderId="1" xfId="0" applyNumberFormat="1" applyFont="1" applyFill="1" applyBorder="1" applyAlignment="1">
      <alignment horizontal="right" vertical="center" wrapText="1" shrinkToFit="1"/>
    </xf>
    <xf numFmtId="0" fontId="26" fillId="0" borderId="2" xfId="0" applyFont="1" applyBorder="1"/>
    <xf numFmtId="0" fontId="26" fillId="0" borderId="0" xfId="0" applyFont="1"/>
    <xf numFmtId="0" fontId="28" fillId="0" borderId="0" xfId="0" applyFont="1"/>
    <xf numFmtId="0" fontId="26" fillId="0" borderId="0" xfId="0" applyFont="1" applyAlignment="1"/>
    <xf numFmtId="0" fontId="26" fillId="0" borderId="0" xfId="0" applyFont="1" applyAlignment="1">
      <alignment horizontal="left" indent="3"/>
    </xf>
    <xf numFmtId="0" fontId="16" fillId="0" borderId="0" xfId="0" applyFont="1" applyAlignment="1">
      <alignment wrapText="1"/>
    </xf>
    <xf numFmtId="0" fontId="7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 shrinkToFit="1"/>
    </xf>
    <xf numFmtId="0" fontId="27" fillId="0" borderId="0" xfId="0" applyFont="1" applyAlignment="1">
      <alignment horizontal="center"/>
    </xf>
    <xf numFmtId="0" fontId="10" fillId="8" borderId="5" xfId="0" applyFont="1" applyFill="1" applyBorder="1" applyAlignment="1">
      <alignment horizontal="left" vertical="center" wrapText="1" shrinkToFit="1"/>
    </xf>
    <xf numFmtId="0" fontId="9" fillId="8" borderId="6" xfId="0" applyFont="1" applyFill="1" applyBorder="1" applyAlignment="1">
      <alignment horizontal="left" vertical="center" wrapText="1" shrinkToFit="1"/>
    </xf>
    <xf numFmtId="0" fontId="8" fillId="7" borderId="5" xfId="0" applyFont="1" applyFill="1" applyBorder="1" applyAlignment="1">
      <alignment horizontal="left" vertical="center" wrapText="1" shrinkToFit="1"/>
    </xf>
    <xf numFmtId="0" fontId="6" fillId="7" borderId="6" xfId="0" applyFont="1" applyFill="1" applyBorder="1" applyAlignment="1">
      <alignment horizontal="left" vertical="center" wrapText="1" shrinkToFit="1"/>
    </xf>
    <xf numFmtId="0" fontId="7" fillId="7" borderId="5" xfId="0" applyFont="1" applyFill="1" applyBorder="1" applyAlignment="1">
      <alignment horizontal="left" vertical="center" wrapText="1" shrinkToFit="1"/>
    </xf>
    <xf numFmtId="0" fontId="7" fillId="7" borderId="6" xfId="0" applyFont="1" applyFill="1" applyBorder="1" applyAlignment="1">
      <alignment horizontal="left" vertical="center" wrapText="1" shrinkToFi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2"/>
  <sheetViews>
    <sheetView tabSelected="1" zoomScale="50" zoomScaleNormal="50" zoomScaleSheetLayoutView="75" workbookViewId="0">
      <pane xSplit="2" ySplit="6" topLeftCell="C145" activePane="bottomRight" state="frozen"/>
      <selection pane="topRight" activeCell="C1" sqref="C1"/>
      <selection pane="bottomLeft" activeCell="A7" sqref="A7"/>
      <selection pane="bottomRight" activeCell="F160" sqref="F160"/>
    </sheetView>
  </sheetViews>
  <sheetFormatPr defaultRowHeight="12.75" x14ac:dyDescent="0.2"/>
  <cols>
    <col min="1" max="1" width="20.83203125" customWidth="1"/>
    <col min="2" max="2" width="207.6640625" customWidth="1"/>
    <col min="3" max="3" width="32" customWidth="1"/>
    <col min="4" max="4" width="34.33203125" style="2" customWidth="1"/>
    <col min="5" max="5" width="17.5" customWidth="1"/>
    <col min="6" max="6" width="28" customWidth="1"/>
    <col min="7" max="7" width="32.5" customWidth="1"/>
    <col min="8" max="8" width="18" style="27" customWidth="1"/>
    <col min="9" max="9" width="29.6640625" customWidth="1"/>
  </cols>
  <sheetData>
    <row r="1" spans="1:9" ht="26.25" x14ac:dyDescent="0.4">
      <c r="A1" s="9"/>
      <c r="B1" s="9"/>
      <c r="C1" s="9"/>
      <c r="D1" s="9"/>
      <c r="E1" s="9"/>
      <c r="F1" s="9"/>
      <c r="G1" s="80" t="s">
        <v>79</v>
      </c>
      <c r="H1" s="80"/>
      <c r="I1" s="80"/>
    </row>
    <row r="2" spans="1:9" ht="45" x14ac:dyDescent="0.6">
      <c r="A2" s="82" t="s">
        <v>146</v>
      </c>
      <c r="B2" s="82"/>
      <c r="C2" s="82"/>
      <c r="D2" s="82"/>
      <c r="E2" s="82"/>
      <c r="F2" s="82"/>
      <c r="G2" s="82"/>
      <c r="H2" s="82"/>
      <c r="I2" s="82"/>
    </row>
    <row r="3" spans="1:9" ht="18.75" x14ac:dyDescent="0.3">
      <c r="A3" s="1"/>
      <c r="B3" s="1"/>
      <c r="C3" s="40"/>
      <c r="D3" s="39"/>
      <c r="E3" s="1"/>
      <c r="F3" s="1"/>
      <c r="G3" s="40"/>
      <c r="I3" s="29" t="s">
        <v>0</v>
      </c>
    </row>
    <row r="4" spans="1:9" ht="56.25" x14ac:dyDescent="0.2">
      <c r="A4" s="10" t="s">
        <v>56</v>
      </c>
      <c r="B4" s="10" t="s">
        <v>57</v>
      </c>
      <c r="C4" s="11" t="s">
        <v>147</v>
      </c>
      <c r="D4" s="11" t="s">
        <v>148</v>
      </c>
      <c r="E4" s="12" t="s">
        <v>59</v>
      </c>
      <c r="F4" s="12" t="s">
        <v>58</v>
      </c>
      <c r="G4" s="11" t="s">
        <v>149</v>
      </c>
      <c r="H4" s="28" t="s">
        <v>139</v>
      </c>
      <c r="I4" s="12" t="s">
        <v>60</v>
      </c>
    </row>
    <row r="5" spans="1:9" ht="37.5" x14ac:dyDescent="0.2">
      <c r="A5" s="12">
        <v>1</v>
      </c>
      <c r="B5" s="12">
        <v>2</v>
      </c>
      <c r="C5" s="12">
        <v>3</v>
      </c>
      <c r="D5" s="12">
        <v>4</v>
      </c>
      <c r="E5" s="12" t="s">
        <v>108</v>
      </c>
      <c r="F5" s="12" t="s">
        <v>109</v>
      </c>
      <c r="G5" s="12">
        <v>7</v>
      </c>
      <c r="H5" s="12" t="s">
        <v>106</v>
      </c>
      <c r="I5" s="12" t="s">
        <v>107</v>
      </c>
    </row>
    <row r="6" spans="1:9" ht="27" x14ac:dyDescent="0.2">
      <c r="A6" s="81" t="s">
        <v>73</v>
      </c>
      <c r="B6" s="81"/>
      <c r="C6" s="81"/>
      <c r="D6" s="81"/>
      <c r="E6" s="81"/>
      <c r="F6" s="81"/>
      <c r="G6" s="81"/>
      <c r="H6" s="81"/>
      <c r="I6" s="81"/>
    </row>
    <row r="7" spans="1:9" ht="25.5" x14ac:dyDescent="0.2">
      <c r="A7" s="3">
        <v>10000000</v>
      </c>
      <c r="B7" s="13" t="s">
        <v>1</v>
      </c>
      <c r="C7" s="41">
        <f>C8+C17+C27+C33</f>
        <v>273208800</v>
      </c>
      <c r="D7" s="41">
        <f>D8+D17+D27+D33</f>
        <v>280221524.60000002</v>
      </c>
      <c r="E7" s="42">
        <f>IF(C7=0,0,D7/C7*100)</f>
        <v>102.5668004105285</v>
      </c>
      <c r="F7" s="41">
        <f t="shared" ref="F7:F52" si="0">D7-C7</f>
        <v>7012724.6000000238</v>
      </c>
      <c r="G7" s="41">
        <f>G8+G17+G27+G33</f>
        <v>270248495.25999999</v>
      </c>
      <c r="H7" s="42">
        <f t="shared" ref="H7:H56" si="1">IF(G7&lt;0,0,IF(D7&lt;0,0,IF(G7=0,0,(IF(D7=0,0,(D7/G7)*100)))))</f>
        <v>103.69031817564986</v>
      </c>
      <c r="I7" s="41">
        <f t="shared" ref="I7:I52" si="2">D7-G7</f>
        <v>9973029.3400000334</v>
      </c>
    </row>
    <row r="8" spans="1:9" ht="25.5" x14ac:dyDescent="0.2">
      <c r="A8" s="4">
        <v>11000000</v>
      </c>
      <c r="B8" s="14" t="s">
        <v>2</v>
      </c>
      <c r="C8" s="43">
        <f>C9+C15</f>
        <v>116661900</v>
      </c>
      <c r="D8" s="43">
        <f>D9+D15</f>
        <v>122527028.97</v>
      </c>
      <c r="E8" s="44">
        <f t="shared" ref="E8:E90" si="3">IF(C8=0,0,D8/C8*100)</f>
        <v>105.02745881045996</v>
      </c>
      <c r="F8" s="43">
        <f t="shared" si="0"/>
        <v>5865128.9699999988</v>
      </c>
      <c r="G8" s="43">
        <f>G9+G15</f>
        <v>115541069.75</v>
      </c>
      <c r="H8" s="44">
        <f t="shared" si="1"/>
        <v>106.04629958430863</v>
      </c>
      <c r="I8" s="43">
        <f t="shared" si="2"/>
        <v>6985959.2199999988</v>
      </c>
    </row>
    <row r="9" spans="1:9" ht="26.25" x14ac:dyDescent="0.2">
      <c r="A9" s="5">
        <v>11010000</v>
      </c>
      <c r="B9" s="15" t="s">
        <v>3</v>
      </c>
      <c r="C9" s="45">
        <f>SUM(C10:C13)</f>
        <v>116618500</v>
      </c>
      <c r="D9" s="45">
        <f>SUM(D10:D13)</f>
        <v>122483542.47</v>
      </c>
      <c r="E9" s="46">
        <f t="shared" si="3"/>
        <v>105.02925562410768</v>
      </c>
      <c r="F9" s="45">
        <f t="shared" si="0"/>
        <v>5865042.4699999988</v>
      </c>
      <c r="G9" s="45">
        <f>SUM(G10:G13)</f>
        <v>115481591.53</v>
      </c>
      <c r="H9" s="46">
        <f t="shared" si="1"/>
        <v>106.06326155297316</v>
      </c>
      <c r="I9" s="45">
        <f t="shared" si="2"/>
        <v>7001950.9399999976</v>
      </c>
    </row>
    <row r="10" spans="1:9" ht="46.5" x14ac:dyDescent="0.2">
      <c r="A10" s="6">
        <v>11010100</v>
      </c>
      <c r="B10" s="16" t="s">
        <v>4</v>
      </c>
      <c r="C10" s="47">
        <v>105924700</v>
      </c>
      <c r="D10" s="47">
        <v>111485083.64</v>
      </c>
      <c r="E10" s="48">
        <f t="shared" si="3"/>
        <v>105.24937397981773</v>
      </c>
      <c r="F10" s="49">
        <f t="shared" si="0"/>
        <v>5560383.6400000006</v>
      </c>
      <c r="G10" s="47">
        <v>107750617.45999999</v>
      </c>
      <c r="H10" s="48">
        <f t="shared" si="1"/>
        <v>103.46584202302725</v>
      </c>
      <c r="I10" s="49">
        <f t="shared" si="2"/>
        <v>3734466.1800000072</v>
      </c>
    </row>
    <row r="11" spans="1:9" ht="46.5" x14ac:dyDescent="0.2">
      <c r="A11" s="6">
        <v>11010200</v>
      </c>
      <c r="B11" s="16" t="s">
        <v>5</v>
      </c>
      <c r="C11" s="47">
        <v>1527800</v>
      </c>
      <c r="D11" s="47">
        <v>1717959.29</v>
      </c>
      <c r="E11" s="48">
        <f t="shared" si="3"/>
        <v>112.44660884932583</v>
      </c>
      <c r="F11" s="49">
        <f t="shared" si="0"/>
        <v>190159.29000000004</v>
      </c>
      <c r="G11" s="47">
        <v>1291248.3400000001</v>
      </c>
      <c r="H11" s="48">
        <f t="shared" si="1"/>
        <v>133.04638904705192</v>
      </c>
      <c r="I11" s="49">
        <f t="shared" si="2"/>
        <v>426710.94999999995</v>
      </c>
    </row>
    <row r="12" spans="1:9" ht="46.5" x14ac:dyDescent="0.2">
      <c r="A12" s="6">
        <v>11010400</v>
      </c>
      <c r="B12" s="16" t="s">
        <v>6</v>
      </c>
      <c r="C12" s="47">
        <v>2124000</v>
      </c>
      <c r="D12" s="47">
        <v>2243854.2200000002</v>
      </c>
      <c r="E12" s="48">
        <f t="shared" si="3"/>
        <v>105.64285404896422</v>
      </c>
      <c r="F12" s="49">
        <f t="shared" si="0"/>
        <v>119854.2200000002</v>
      </c>
      <c r="G12" s="47">
        <v>2584776.89</v>
      </c>
      <c r="H12" s="48">
        <f t="shared" si="1"/>
        <v>86.810363737041925</v>
      </c>
      <c r="I12" s="49">
        <f t="shared" si="2"/>
        <v>-340922.66999999993</v>
      </c>
    </row>
    <row r="13" spans="1:9" ht="26.25" x14ac:dyDescent="0.2">
      <c r="A13" s="6">
        <v>11010500</v>
      </c>
      <c r="B13" s="16" t="s">
        <v>7</v>
      </c>
      <c r="C13" s="47">
        <v>7042000</v>
      </c>
      <c r="D13" s="47">
        <v>7036645.3200000003</v>
      </c>
      <c r="E13" s="48">
        <f t="shared" si="3"/>
        <v>99.923960806589037</v>
      </c>
      <c r="F13" s="49">
        <f t="shared" si="0"/>
        <v>-5354.679999999702</v>
      </c>
      <c r="G13" s="47">
        <v>3854948.84</v>
      </c>
      <c r="H13" s="48">
        <f t="shared" si="1"/>
        <v>182.53537497011246</v>
      </c>
      <c r="I13" s="49">
        <f t="shared" si="2"/>
        <v>3181696.4800000004</v>
      </c>
    </row>
    <row r="14" spans="1:9" ht="46.5" x14ac:dyDescent="0.2">
      <c r="A14" s="6">
        <v>11010600</v>
      </c>
      <c r="B14" s="16" t="s">
        <v>153</v>
      </c>
      <c r="C14" s="47">
        <v>0</v>
      </c>
      <c r="D14" s="47">
        <v>0</v>
      </c>
      <c r="E14" s="48">
        <f t="shared" ref="E14" si="4">IF(C14=0,0,D14/C14*100)</f>
        <v>0</v>
      </c>
      <c r="F14" s="49">
        <f t="shared" ref="F14" si="5">D14-C14</f>
        <v>0</v>
      </c>
      <c r="G14" s="47">
        <v>434.25</v>
      </c>
      <c r="H14" s="48">
        <f t="shared" ref="H14" si="6">IF(G14&lt;0,0,IF(D14&lt;0,0,IF(G14=0,0,(IF(D14=0,0,(D14/G14)*100)))))</f>
        <v>0</v>
      </c>
      <c r="I14" s="49">
        <f t="shared" ref="I14" si="7">D14-G14</f>
        <v>-434.25</v>
      </c>
    </row>
    <row r="15" spans="1:9" ht="26.25" x14ac:dyDescent="0.2">
      <c r="A15" s="5">
        <v>11020000</v>
      </c>
      <c r="B15" s="15" t="s">
        <v>8</v>
      </c>
      <c r="C15" s="45">
        <f>SUM(C16:C16)</f>
        <v>43400</v>
      </c>
      <c r="D15" s="45">
        <f>SUM(D16:D16)</f>
        <v>43486.5</v>
      </c>
      <c r="E15" s="46">
        <f t="shared" si="3"/>
        <v>100.19930875576037</v>
      </c>
      <c r="F15" s="45">
        <f t="shared" si="0"/>
        <v>86.5</v>
      </c>
      <c r="G15" s="45">
        <f>SUM(G16:G16)</f>
        <v>59478.22</v>
      </c>
      <c r="H15" s="46">
        <f t="shared" si="1"/>
        <v>73.113317782542921</v>
      </c>
      <c r="I15" s="45">
        <f t="shared" si="2"/>
        <v>-15991.720000000001</v>
      </c>
    </row>
    <row r="16" spans="1:9" ht="26.25" x14ac:dyDescent="0.2">
      <c r="A16" s="6">
        <v>11020200</v>
      </c>
      <c r="B16" s="16" t="s">
        <v>9</v>
      </c>
      <c r="C16" s="47">
        <v>43400</v>
      </c>
      <c r="D16" s="47">
        <v>43486.5</v>
      </c>
      <c r="E16" s="48">
        <f t="shared" si="3"/>
        <v>100.19930875576037</v>
      </c>
      <c r="F16" s="49">
        <f t="shared" si="0"/>
        <v>86.5</v>
      </c>
      <c r="G16" s="47">
        <v>59478.22</v>
      </c>
      <c r="H16" s="48">
        <f t="shared" si="1"/>
        <v>73.113317782542921</v>
      </c>
      <c r="I16" s="49">
        <f t="shared" si="2"/>
        <v>-15991.720000000001</v>
      </c>
    </row>
    <row r="17" spans="1:9" ht="25.5" x14ac:dyDescent="0.2">
      <c r="A17" s="4">
        <v>13000000</v>
      </c>
      <c r="B17" s="14" t="s">
        <v>87</v>
      </c>
      <c r="C17" s="43">
        <f>C18+C21+C24</f>
        <v>502000</v>
      </c>
      <c r="D17" s="43">
        <f>D18+D21+D24</f>
        <v>498149.06999999995</v>
      </c>
      <c r="E17" s="44">
        <f t="shared" ref="E17:E26" si="8">IF(C17=0,0,D17/C17*100)</f>
        <v>99.232882470119506</v>
      </c>
      <c r="F17" s="43">
        <f t="shared" ref="F17:F26" si="9">D17-C17</f>
        <v>-3850.9300000000512</v>
      </c>
      <c r="G17" s="43">
        <f>G18+G21+G24</f>
        <v>796803.47</v>
      </c>
      <c r="H17" s="44">
        <f t="shared" si="1"/>
        <v>62.518436321568728</v>
      </c>
      <c r="I17" s="43">
        <f t="shared" ref="I17:I26" si="10">D17-G17</f>
        <v>-298654.40000000002</v>
      </c>
    </row>
    <row r="18" spans="1:9" ht="26.25" x14ac:dyDescent="0.2">
      <c r="A18" s="5">
        <v>13010000</v>
      </c>
      <c r="B18" s="15" t="s">
        <v>88</v>
      </c>
      <c r="C18" s="45">
        <f>SUM(C19:C20)</f>
        <v>482800</v>
      </c>
      <c r="D18" s="45">
        <f>SUM(D19:D20)</f>
        <v>483039.07999999996</v>
      </c>
      <c r="E18" s="46">
        <f t="shared" si="8"/>
        <v>100.04951946975973</v>
      </c>
      <c r="F18" s="45">
        <f t="shared" si="9"/>
        <v>239.07999999995809</v>
      </c>
      <c r="G18" s="45">
        <f>SUM(G19:G20)</f>
        <v>773171.9</v>
      </c>
      <c r="H18" s="46">
        <f t="shared" si="1"/>
        <v>62.474991654507875</v>
      </c>
      <c r="I18" s="45">
        <f t="shared" si="10"/>
        <v>-290132.82000000007</v>
      </c>
    </row>
    <row r="19" spans="1:9" ht="46.5" x14ac:dyDescent="0.2">
      <c r="A19" s="7">
        <v>13010100</v>
      </c>
      <c r="B19" s="30" t="s">
        <v>123</v>
      </c>
      <c r="C19" s="47">
        <v>238500</v>
      </c>
      <c r="D19" s="47">
        <v>238659.33</v>
      </c>
      <c r="E19" s="48">
        <f t="shared" ref="E19" si="11">IF(C19=0,0,D19/C19*100)</f>
        <v>100.06680503144653</v>
      </c>
      <c r="F19" s="49">
        <f t="shared" ref="F19" si="12">D19-C19</f>
        <v>159.32999999998719</v>
      </c>
      <c r="G19" s="47">
        <v>69328.649999999994</v>
      </c>
      <c r="H19" s="48">
        <f t="shared" ref="H19" si="13">IF(G19&lt;0,0,IF(D19&lt;0,0,IF(G19=0,0,(IF(D19=0,0,(D19/G19)*100)))))</f>
        <v>344.24344048239794</v>
      </c>
      <c r="I19" s="49">
        <f t="shared" ref="I19" si="14">D19-G19</f>
        <v>169330.68</v>
      </c>
    </row>
    <row r="20" spans="1:9" ht="46.5" x14ac:dyDescent="0.2">
      <c r="A20" s="7">
        <v>13010200</v>
      </c>
      <c r="B20" s="30" t="s">
        <v>89</v>
      </c>
      <c r="C20" s="47">
        <v>244300</v>
      </c>
      <c r="D20" s="47">
        <v>244379.75</v>
      </c>
      <c r="E20" s="48">
        <f t="shared" si="8"/>
        <v>100.03264428980761</v>
      </c>
      <c r="F20" s="49">
        <f t="shared" si="9"/>
        <v>79.75</v>
      </c>
      <c r="G20" s="47">
        <v>703843.25</v>
      </c>
      <c r="H20" s="48">
        <f t="shared" si="1"/>
        <v>34.720763465444897</v>
      </c>
      <c r="I20" s="49">
        <f t="shared" si="10"/>
        <v>-459463.5</v>
      </c>
    </row>
    <row r="21" spans="1:9" ht="26.25" x14ac:dyDescent="0.2">
      <c r="A21" s="5">
        <v>13020000</v>
      </c>
      <c r="B21" s="15" t="s">
        <v>90</v>
      </c>
      <c r="C21" s="45">
        <f>SUM(C22:C23)</f>
        <v>500</v>
      </c>
      <c r="D21" s="45">
        <f>SUM(D22:D23)</f>
        <v>540.29</v>
      </c>
      <c r="E21" s="46">
        <f t="shared" si="8"/>
        <v>108.05799999999999</v>
      </c>
      <c r="F21" s="45">
        <f t="shared" si="9"/>
        <v>40.289999999999964</v>
      </c>
      <c r="G21" s="45">
        <f>SUM(G22:G23)</f>
        <v>3914.9500000000003</v>
      </c>
      <c r="H21" s="46">
        <f t="shared" si="1"/>
        <v>13.800687109669344</v>
      </c>
      <c r="I21" s="45">
        <f t="shared" si="10"/>
        <v>-3374.6600000000003</v>
      </c>
    </row>
    <row r="22" spans="1:9" ht="26.25" x14ac:dyDescent="0.2">
      <c r="A22" s="7">
        <v>13020200</v>
      </c>
      <c r="B22" s="30" t="s">
        <v>91</v>
      </c>
      <c r="C22" s="47">
        <v>500</v>
      </c>
      <c r="D22" s="47">
        <v>540.29</v>
      </c>
      <c r="E22" s="48">
        <f t="shared" si="8"/>
        <v>108.05799999999999</v>
      </c>
      <c r="F22" s="49">
        <f t="shared" si="9"/>
        <v>40.289999999999964</v>
      </c>
      <c r="G22" s="47">
        <v>1618.15</v>
      </c>
      <c r="H22" s="48">
        <f t="shared" si="1"/>
        <v>33.389364397614557</v>
      </c>
      <c r="I22" s="49">
        <f t="shared" si="10"/>
        <v>-1077.8600000000001</v>
      </c>
    </row>
    <row r="23" spans="1:9" ht="46.5" x14ac:dyDescent="0.2">
      <c r="A23" s="7">
        <v>13020400</v>
      </c>
      <c r="B23" s="30" t="s">
        <v>92</v>
      </c>
      <c r="C23" s="47">
        <v>0</v>
      </c>
      <c r="D23" s="47">
        <v>0</v>
      </c>
      <c r="E23" s="48">
        <f t="shared" si="8"/>
        <v>0</v>
      </c>
      <c r="F23" s="49">
        <f t="shared" si="9"/>
        <v>0</v>
      </c>
      <c r="G23" s="47">
        <v>2296.8000000000002</v>
      </c>
      <c r="H23" s="48">
        <f t="shared" si="1"/>
        <v>0</v>
      </c>
      <c r="I23" s="49">
        <f t="shared" si="10"/>
        <v>-2296.8000000000002</v>
      </c>
    </row>
    <row r="24" spans="1:9" ht="26.25" x14ac:dyDescent="0.2">
      <c r="A24" s="5">
        <v>13030000</v>
      </c>
      <c r="B24" s="15" t="s">
        <v>93</v>
      </c>
      <c r="C24" s="45">
        <f>SUM(C25:C26)</f>
        <v>18700</v>
      </c>
      <c r="D24" s="45">
        <f>SUM(D25:D26)</f>
        <v>14569.7</v>
      </c>
      <c r="E24" s="46">
        <f t="shared" si="8"/>
        <v>77.912834224598939</v>
      </c>
      <c r="F24" s="45">
        <f t="shared" si="9"/>
        <v>-4130.2999999999993</v>
      </c>
      <c r="G24" s="45">
        <f>SUM(G25:G26)</f>
        <v>19716.620000000003</v>
      </c>
      <c r="H24" s="46">
        <f t="shared" si="1"/>
        <v>73.895525703695654</v>
      </c>
      <c r="I24" s="45">
        <f t="shared" si="10"/>
        <v>-5146.9200000000019</v>
      </c>
    </row>
    <row r="25" spans="1:9" ht="26.25" x14ac:dyDescent="0.2">
      <c r="A25" s="7">
        <v>13030100</v>
      </c>
      <c r="B25" s="30" t="s">
        <v>124</v>
      </c>
      <c r="C25" s="47">
        <v>18700</v>
      </c>
      <c r="D25" s="47">
        <v>18799.61</v>
      </c>
      <c r="E25" s="48">
        <f t="shared" ref="E25" si="15">IF(C25=0,0,D25/C25*100)</f>
        <v>100.53267379679144</v>
      </c>
      <c r="F25" s="49">
        <f t="shared" ref="F25" si="16">D25-C25</f>
        <v>99.610000000000582</v>
      </c>
      <c r="G25" s="47">
        <v>15277.37</v>
      </c>
      <c r="H25" s="48">
        <f t="shared" ref="H25" si="17">IF(G25&lt;0,0,IF(D25&lt;0,0,IF(G25=0,0,(IF(D25=0,0,(D25/G25)*100)))))</f>
        <v>123.05527718448921</v>
      </c>
      <c r="I25" s="49">
        <f t="shared" ref="I25" si="18">D25-G25</f>
        <v>3522.24</v>
      </c>
    </row>
    <row r="26" spans="1:9" ht="26.25" x14ac:dyDescent="0.2">
      <c r="A26" s="7">
        <v>13030200</v>
      </c>
      <c r="B26" s="30" t="s">
        <v>125</v>
      </c>
      <c r="C26" s="47">
        <v>0</v>
      </c>
      <c r="D26" s="47">
        <v>-4229.91</v>
      </c>
      <c r="E26" s="48">
        <f t="shared" si="8"/>
        <v>0</v>
      </c>
      <c r="F26" s="49">
        <f t="shared" si="9"/>
        <v>-4229.91</v>
      </c>
      <c r="G26" s="47">
        <v>4439.25</v>
      </c>
      <c r="H26" s="48">
        <f t="shared" si="1"/>
        <v>0</v>
      </c>
      <c r="I26" s="49">
        <f t="shared" si="10"/>
        <v>-8669.16</v>
      </c>
    </row>
    <row r="27" spans="1:9" ht="25.5" x14ac:dyDescent="0.2">
      <c r="A27" s="4">
        <v>14000000</v>
      </c>
      <c r="B27" s="14" t="s">
        <v>10</v>
      </c>
      <c r="C27" s="43">
        <f>C28+C30+C32</f>
        <v>30726900</v>
      </c>
      <c r="D27" s="43">
        <f>D28+D30+D32</f>
        <v>31121172.079999998</v>
      </c>
      <c r="E27" s="44">
        <f t="shared" si="3"/>
        <v>101.28314955299753</v>
      </c>
      <c r="F27" s="43">
        <f t="shared" si="0"/>
        <v>394272.07999999821</v>
      </c>
      <c r="G27" s="43">
        <f>G28+G30+G32</f>
        <v>26663674.600000001</v>
      </c>
      <c r="H27" s="44">
        <f t="shared" si="1"/>
        <v>116.71749129431694</v>
      </c>
      <c r="I27" s="43">
        <f t="shared" si="2"/>
        <v>4457497.4799999967</v>
      </c>
    </row>
    <row r="28" spans="1:9" ht="26.25" x14ac:dyDescent="0.2">
      <c r="A28" s="5">
        <v>14020000</v>
      </c>
      <c r="B28" s="15" t="s">
        <v>102</v>
      </c>
      <c r="C28" s="45">
        <f>C29</f>
        <v>3417200</v>
      </c>
      <c r="D28" s="45">
        <f>D29</f>
        <v>3569147.05</v>
      </c>
      <c r="E28" s="46">
        <f t="shared" si="3"/>
        <v>104.4465366381833</v>
      </c>
      <c r="F28" s="45">
        <f t="shared" si="0"/>
        <v>151947.04999999981</v>
      </c>
      <c r="G28" s="45">
        <f>G29</f>
        <v>2324939.2599999998</v>
      </c>
      <c r="H28" s="46">
        <f t="shared" si="1"/>
        <v>153.51571163196755</v>
      </c>
      <c r="I28" s="45">
        <f t="shared" si="2"/>
        <v>1244207.79</v>
      </c>
    </row>
    <row r="29" spans="1:9" ht="26.25" x14ac:dyDescent="0.2">
      <c r="A29" s="7">
        <v>14021900</v>
      </c>
      <c r="B29" s="30" t="s">
        <v>103</v>
      </c>
      <c r="C29" s="50">
        <v>3417200</v>
      </c>
      <c r="D29" s="50">
        <v>3569147.05</v>
      </c>
      <c r="E29" s="48">
        <f t="shared" si="3"/>
        <v>104.4465366381833</v>
      </c>
      <c r="F29" s="49">
        <f t="shared" si="0"/>
        <v>151947.04999999981</v>
      </c>
      <c r="G29" s="50">
        <v>2324939.2599999998</v>
      </c>
      <c r="H29" s="48">
        <f t="shared" si="1"/>
        <v>153.51571163196755</v>
      </c>
      <c r="I29" s="49">
        <f t="shared" si="2"/>
        <v>1244207.79</v>
      </c>
    </row>
    <row r="30" spans="1:9" ht="26.25" x14ac:dyDescent="0.2">
      <c r="A30" s="5">
        <v>14030000</v>
      </c>
      <c r="B30" s="15" t="s">
        <v>104</v>
      </c>
      <c r="C30" s="45">
        <f>C31</f>
        <v>12007300</v>
      </c>
      <c r="D30" s="45">
        <f>D31</f>
        <v>12475686.02</v>
      </c>
      <c r="E30" s="46">
        <f t="shared" si="3"/>
        <v>103.90084382000948</v>
      </c>
      <c r="F30" s="45">
        <f t="shared" si="0"/>
        <v>468386.01999999955</v>
      </c>
      <c r="G30" s="45">
        <f>G31</f>
        <v>9577176.3800000008</v>
      </c>
      <c r="H30" s="46">
        <f t="shared" si="1"/>
        <v>130.26476202373124</v>
      </c>
      <c r="I30" s="45">
        <f t="shared" si="2"/>
        <v>2898509.6399999987</v>
      </c>
    </row>
    <row r="31" spans="1:9" ht="26.25" x14ac:dyDescent="0.2">
      <c r="A31" s="7">
        <v>14031900</v>
      </c>
      <c r="B31" s="30" t="s">
        <v>103</v>
      </c>
      <c r="C31" s="50">
        <v>12007300</v>
      </c>
      <c r="D31" s="50">
        <v>12475686.02</v>
      </c>
      <c r="E31" s="48">
        <f t="shared" si="3"/>
        <v>103.90084382000948</v>
      </c>
      <c r="F31" s="49">
        <f t="shared" si="0"/>
        <v>468386.01999999955</v>
      </c>
      <c r="G31" s="50">
        <v>9577176.3800000008</v>
      </c>
      <c r="H31" s="48">
        <f t="shared" si="1"/>
        <v>130.26476202373124</v>
      </c>
      <c r="I31" s="49">
        <f t="shared" si="2"/>
        <v>2898509.6399999987</v>
      </c>
    </row>
    <row r="32" spans="1:9" ht="26.25" x14ac:dyDescent="0.2">
      <c r="A32" s="5">
        <v>14040000</v>
      </c>
      <c r="B32" s="15" t="s">
        <v>11</v>
      </c>
      <c r="C32" s="45">
        <v>15302400</v>
      </c>
      <c r="D32" s="45">
        <v>15076339.01</v>
      </c>
      <c r="E32" s="46">
        <f t="shared" si="3"/>
        <v>98.522708921476365</v>
      </c>
      <c r="F32" s="45">
        <f t="shared" si="0"/>
        <v>-226060.99000000022</v>
      </c>
      <c r="G32" s="45">
        <v>14761558.960000001</v>
      </c>
      <c r="H32" s="46">
        <f t="shared" si="1"/>
        <v>102.13243093668474</v>
      </c>
      <c r="I32" s="45">
        <f t="shared" si="2"/>
        <v>314780.04999999888</v>
      </c>
    </row>
    <row r="33" spans="1:9" ht="25.5" x14ac:dyDescent="0.2">
      <c r="A33" s="4">
        <v>18000000</v>
      </c>
      <c r="B33" s="14" t="s">
        <v>12</v>
      </c>
      <c r="C33" s="43">
        <f>C34+C48+C51+C53</f>
        <v>125318000</v>
      </c>
      <c r="D33" s="43">
        <f>D34+D48+D51+D53</f>
        <v>126075174.47999999</v>
      </c>
      <c r="E33" s="44">
        <f t="shared" si="3"/>
        <v>100.60420249285815</v>
      </c>
      <c r="F33" s="43">
        <f t="shared" si="0"/>
        <v>757174.47999998927</v>
      </c>
      <c r="G33" s="43">
        <f>G34+G48+G51+G53</f>
        <v>127246947.44</v>
      </c>
      <c r="H33" s="44">
        <f t="shared" si="1"/>
        <v>99.079134719084308</v>
      </c>
      <c r="I33" s="43">
        <f t="shared" si="2"/>
        <v>-1171772.9600000083</v>
      </c>
    </row>
    <row r="34" spans="1:9" ht="26.25" x14ac:dyDescent="0.2">
      <c r="A34" s="5">
        <v>18010000</v>
      </c>
      <c r="B34" s="15" t="s">
        <v>13</v>
      </c>
      <c r="C34" s="45">
        <f>C35+C40+C45</f>
        <v>56946300</v>
      </c>
      <c r="D34" s="45">
        <f>D35+D40+D45</f>
        <v>56801992.109999992</v>
      </c>
      <c r="E34" s="46">
        <f t="shared" si="3"/>
        <v>99.746589523814521</v>
      </c>
      <c r="F34" s="45">
        <f t="shared" si="0"/>
        <v>-144307.89000000805</v>
      </c>
      <c r="G34" s="45">
        <f>G35+G40+G45</f>
        <v>64372492.080000006</v>
      </c>
      <c r="H34" s="46">
        <f t="shared" si="1"/>
        <v>88.239541882902955</v>
      </c>
      <c r="I34" s="45">
        <f t="shared" si="2"/>
        <v>-7570499.9700000137</v>
      </c>
    </row>
    <row r="35" spans="1:9" ht="25.5" x14ac:dyDescent="0.2">
      <c r="A35" s="26"/>
      <c r="B35" s="26" t="s">
        <v>86</v>
      </c>
      <c r="C35" s="51">
        <f>SUM(C36:C39)</f>
        <v>8562600</v>
      </c>
      <c r="D35" s="51">
        <f>SUM(D36:D39)</f>
        <v>8797274.1899999995</v>
      </c>
      <c r="E35" s="52">
        <f t="shared" si="3"/>
        <v>102.74068845911289</v>
      </c>
      <c r="F35" s="51">
        <f t="shared" si="0"/>
        <v>234674.18999999948</v>
      </c>
      <c r="G35" s="51">
        <f>SUM(G36:G39)</f>
        <v>8091680.3700000001</v>
      </c>
      <c r="H35" s="52">
        <f t="shared" si="1"/>
        <v>108.71999124700966</v>
      </c>
      <c r="I35" s="51">
        <f t="shared" si="2"/>
        <v>705593.81999999937</v>
      </c>
    </row>
    <row r="36" spans="1:9" ht="46.5" x14ac:dyDescent="0.2">
      <c r="A36" s="6">
        <v>18010100</v>
      </c>
      <c r="B36" s="16" t="s">
        <v>14</v>
      </c>
      <c r="C36" s="47">
        <v>136400</v>
      </c>
      <c r="D36" s="47">
        <v>138736.04999999999</v>
      </c>
      <c r="E36" s="48">
        <f t="shared" si="3"/>
        <v>101.71264662756599</v>
      </c>
      <c r="F36" s="49">
        <f t="shared" si="0"/>
        <v>2336.0499999999884</v>
      </c>
      <c r="G36" s="47">
        <v>232625.75</v>
      </c>
      <c r="H36" s="48">
        <f t="shared" si="1"/>
        <v>59.639162904364632</v>
      </c>
      <c r="I36" s="49">
        <f t="shared" si="2"/>
        <v>-93889.700000000012</v>
      </c>
    </row>
    <row r="37" spans="1:9" ht="46.5" x14ac:dyDescent="0.2">
      <c r="A37" s="6">
        <v>18010200</v>
      </c>
      <c r="B37" s="16" t="s">
        <v>15</v>
      </c>
      <c r="C37" s="47">
        <v>3072900</v>
      </c>
      <c r="D37" s="47">
        <v>3167984.63</v>
      </c>
      <c r="E37" s="48">
        <f t="shared" si="3"/>
        <v>103.09429626736959</v>
      </c>
      <c r="F37" s="49">
        <f t="shared" si="0"/>
        <v>95084.629999999888</v>
      </c>
      <c r="G37" s="47">
        <v>2452179.1</v>
      </c>
      <c r="H37" s="48">
        <f t="shared" si="1"/>
        <v>129.19058930075701</v>
      </c>
      <c r="I37" s="49">
        <f t="shared" si="2"/>
        <v>715805.5299999998</v>
      </c>
    </row>
    <row r="38" spans="1:9" ht="46.5" x14ac:dyDescent="0.2">
      <c r="A38" s="6">
        <v>18010300</v>
      </c>
      <c r="B38" s="16" t="s">
        <v>16</v>
      </c>
      <c r="C38" s="47">
        <v>985200</v>
      </c>
      <c r="D38" s="47">
        <v>1029869.91</v>
      </c>
      <c r="E38" s="48">
        <f t="shared" si="3"/>
        <v>104.53409561510354</v>
      </c>
      <c r="F38" s="49">
        <f t="shared" si="0"/>
        <v>44669.910000000033</v>
      </c>
      <c r="G38" s="47">
        <v>1067116.8</v>
      </c>
      <c r="H38" s="48">
        <f t="shared" si="1"/>
        <v>96.509577020997142</v>
      </c>
      <c r="I38" s="49">
        <f t="shared" si="2"/>
        <v>-37246.890000000014</v>
      </c>
    </row>
    <row r="39" spans="1:9" ht="46.5" x14ac:dyDescent="0.2">
      <c r="A39" s="22">
        <v>18010400</v>
      </c>
      <c r="B39" s="23" t="s">
        <v>17</v>
      </c>
      <c r="C39" s="53">
        <v>4368100</v>
      </c>
      <c r="D39" s="53">
        <v>4460683.5999999996</v>
      </c>
      <c r="E39" s="54">
        <f t="shared" si="3"/>
        <v>102.11953938783451</v>
      </c>
      <c r="F39" s="55">
        <f t="shared" si="0"/>
        <v>92583.599999999627</v>
      </c>
      <c r="G39" s="53">
        <v>4339758.72</v>
      </c>
      <c r="H39" s="54">
        <f t="shared" si="1"/>
        <v>102.78644246839603</v>
      </c>
      <c r="I39" s="55">
        <f t="shared" si="2"/>
        <v>120924.87999999989</v>
      </c>
    </row>
    <row r="40" spans="1:9" ht="25.5" x14ac:dyDescent="0.2">
      <c r="A40" s="26"/>
      <c r="B40" s="26" t="s">
        <v>84</v>
      </c>
      <c r="C40" s="51">
        <f>SUM(C41:C44)</f>
        <v>48302700</v>
      </c>
      <c r="D40" s="51">
        <f>SUM(D41:D44)</f>
        <v>47936639.799999997</v>
      </c>
      <c r="E40" s="52">
        <f>IF(C40=0,0,D40/C40*100)</f>
        <v>99.24215375123957</v>
      </c>
      <c r="F40" s="51">
        <f>D40-C40</f>
        <v>-366060.20000000298</v>
      </c>
      <c r="G40" s="51">
        <f>SUM(G41:G44)</f>
        <v>56072107.650000006</v>
      </c>
      <c r="H40" s="52">
        <f t="shared" si="1"/>
        <v>85.491061080169672</v>
      </c>
      <c r="I40" s="51">
        <f>D40-G40</f>
        <v>-8135467.8500000089</v>
      </c>
    </row>
    <row r="41" spans="1:9" ht="26.25" x14ac:dyDescent="0.2">
      <c r="A41" s="6">
        <v>18010500</v>
      </c>
      <c r="B41" s="16" t="s">
        <v>18</v>
      </c>
      <c r="C41" s="47">
        <v>25932200</v>
      </c>
      <c r="D41" s="47">
        <v>25180198.539999999</v>
      </c>
      <c r="E41" s="48">
        <f t="shared" si="3"/>
        <v>97.100124709820221</v>
      </c>
      <c r="F41" s="49">
        <f t="shared" si="0"/>
        <v>-752001.46000000089</v>
      </c>
      <c r="G41" s="47">
        <v>31329862.969999999</v>
      </c>
      <c r="H41" s="48">
        <f t="shared" si="1"/>
        <v>80.371237384955592</v>
      </c>
      <c r="I41" s="49">
        <f t="shared" si="2"/>
        <v>-6149664.4299999997</v>
      </c>
    </row>
    <row r="42" spans="1:9" ht="26.25" x14ac:dyDescent="0.2">
      <c r="A42" s="6">
        <v>18010600</v>
      </c>
      <c r="B42" s="16" t="s">
        <v>19</v>
      </c>
      <c r="C42" s="47">
        <v>15137700</v>
      </c>
      <c r="D42" s="47">
        <v>15362093.93</v>
      </c>
      <c r="E42" s="48">
        <f t="shared" si="3"/>
        <v>101.48235154613975</v>
      </c>
      <c r="F42" s="49">
        <f t="shared" si="0"/>
        <v>224393.9299999997</v>
      </c>
      <c r="G42" s="47">
        <v>18226650.199999999</v>
      </c>
      <c r="H42" s="48">
        <f t="shared" si="1"/>
        <v>84.283693171441897</v>
      </c>
      <c r="I42" s="49">
        <f t="shared" si="2"/>
        <v>-2864556.2699999996</v>
      </c>
    </row>
    <row r="43" spans="1:9" ht="26.25" x14ac:dyDescent="0.2">
      <c r="A43" s="6">
        <v>18010700</v>
      </c>
      <c r="B43" s="16" t="s">
        <v>20</v>
      </c>
      <c r="C43" s="47">
        <v>4731200</v>
      </c>
      <c r="D43" s="47">
        <v>4827937.16</v>
      </c>
      <c r="E43" s="48">
        <f t="shared" si="3"/>
        <v>102.04466435576597</v>
      </c>
      <c r="F43" s="49">
        <f t="shared" si="0"/>
        <v>96737.160000000149</v>
      </c>
      <c r="G43" s="47">
        <v>3817654.38</v>
      </c>
      <c r="H43" s="48">
        <f t="shared" si="1"/>
        <v>126.46344271741017</v>
      </c>
      <c r="I43" s="49">
        <f t="shared" si="2"/>
        <v>1010282.7800000003</v>
      </c>
    </row>
    <row r="44" spans="1:9" ht="26.25" x14ac:dyDescent="0.2">
      <c r="A44" s="6">
        <v>18010900</v>
      </c>
      <c r="B44" s="16" t="s">
        <v>21</v>
      </c>
      <c r="C44" s="47">
        <v>2501600</v>
      </c>
      <c r="D44" s="47">
        <v>2566410.17</v>
      </c>
      <c r="E44" s="48">
        <f t="shared" si="3"/>
        <v>102.59074872081868</v>
      </c>
      <c r="F44" s="49">
        <f t="shared" si="0"/>
        <v>64810.169999999925</v>
      </c>
      <c r="G44" s="47">
        <v>2697940.1</v>
      </c>
      <c r="H44" s="48">
        <f t="shared" si="1"/>
        <v>95.124801695930898</v>
      </c>
      <c r="I44" s="49">
        <f t="shared" si="2"/>
        <v>-131529.93000000017</v>
      </c>
    </row>
    <row r="45" spans="1:9" ht="25.5" x14ac:dyDescent="0.2">
      <c r="A45" s="26"/>
      <c r="B45" s="26" t="s">
        <v>85</v>
      </c>
      <c r="C45" s="51">
        <f>SUM(C46:C47)</f>
        <v>81000</v>
      </c>
      <c r="D45" s="51">
        <f>SUM(D46:D47)</f>
        <v>68078.12000000001</v>
      </c>
      <c r="E45" s="52">
        <f t="shared" si="3"/>
        <v>84.047061728395079</v>
      </c>
      <c r="F45" s="51">
        <f t="shared" si="0"/>
        <v>-12921.87999999999</v>
      </c>
      <c r="G45" s="51">
        <f>SUM(G46:G47)</f>
        <v>208704.06</v>
      </c>
      <c r="H45" s="52">
        <f t="shared" si="1"/>
        <v>32.619451677173892</v>
      </c>
      <c r="I45" s="51">
        <f t="shared" si="2"/>
        <v>-140625.94</v>
      </c>
    </row>
    <row r="46" spans="1:9" ht="26.25" x14ac:dyDescent="0.2">
      <c r="A46" s="24">
        <v>18011000</v>
      </c>
      <c r="B46" s="25" t="s">
        <v>22</v>
      </c>
      <c r="C46" s="56">
        <v>81000</v>
      </c>
      <c r="D46" s="56">
        <v>81441.490000000005</v>
      </c>
      <c r="E46" s="57">
        <f t="shared" si="3"/>
        <v>100.54504938271604</v>
      </c>
      <c r="F46" s="58">
        <f t="shared" si="0"/>
        <v>441.49000000000524</v>
      </c>
      <c r="G46" s="56">
        <v>167537.39000000001</v>
      </c>
      <c r="H46" s="57">
        <f t="shared" si="1"/>
        <v>48.610933953310358</v>
      </c>
      <c r="I46" s="58">
        <f t="shared" si="2"/>
        <v>-86095.900000000009</v>
      </c>
    </row>
    <row r="47" spans="1:9" ht="26.25" x14ac:dyDescent="0.2">
      <c r="A47" s="6">
        <v>18011100</v>
      </c>
      <c r="B47" s="16" t="s">
        <v>23</v>
      </c>
      <c r="C47" s="47">
        <v>0</v>
      </c>
      <c r="D47" s="47">
        <v>-13363.37</v>
      </c>
      <c r="E47" s="48">
        <f t="shared" si="3"/>
        <v>0</v>
      </c>
      <c r="F47" s="49">
        <f t="shared" si="0"/>
        <v>-13363.37</v>
      </c>
      <c r="G47" s="47">
        <v>41166.67</v>
      </c>
      <c r="H47" s="48">
        <f t="shared" si="1"/>
        <v>0</v>
      </c>
      <c r="I47" s="49">
        <f t="shared" si="2"/>
        <v>-54530.04</v>
      </c>
    </row>
    <row r="48" spans="1:9" ht="26.25" x14ac:dyDescent="0.2">
      <c r="A48" s="5">
        <v>18030000</v>
      </c>
      <c r="B48" s="15" t="s">
        <v>24</v>
      </c>
      <c r="C48" s="45">
        <f>SUM(C49:C50)</f>
        <v>65700</v>
      </c>
      <c r="D48" s="45">
        <f>SUM(D49:D50)</f>
        <v>66010.850000000006</v>
      </c>
      <c r="E48" s="46">
        <f t="shared" si="3"/>
        <v>100.47313546423136</v>
      </c>
      <c r="F48" s="45">
        <f t="shared" si="0"/>
        <v>310.85000000000582</v>
      </c>
      <c r="G48" s="45">
        <f>SUM(G49:G50)</f>
        <v>73914.83</v>
      </c>
      <c r="H48" s="46">
        <f t="shared" si="1"/>
        <v>89.306638464838528</v>
      </c>
      <c r="I48" s="45">
        <f t="shared" si="2"/>
        <v>-7903.9799999999959</v>
      </c>
    </row>
    <row r="49" spans="1:9" ht="26.25" x14ac:dyDescent="0.2">
      <c r="A49" s="6">
        <v>18030100</v>
      </c>
      <c r="B49" s="16" t="s">
        <v>25</v>
      </c>
      <c r="C49" s="47">
        <v>46500</v>
      </c>
      <c r="D49" s="47">
        <v>46740.38</v>
      </c>
      <c r="E49" s="48">
        <f t="shared" si="3"/>
        <v>100.51694623655914</v>
      </c>
      <c r="F49" s="49">
        <f t="shared" si="0"/>
        <v>240.37999999999738</v>
      </c>
      <c r="G49" s="47">
        <v>57777.16</v>
      </c>
      <c r="H49" s="48">
        <f t="shared" si="1"/>
        <v>80.897676521310487</v>
      </c>
      <c r="I49" s="49">
        <f t="shared" si="2"/>
        <v>-11036.780000000006</v>
      </c>
    </row>
    <row r="50" spans="1:9" ht="26.25" x14ac:dyDescent="0.2">
      <c r="A50" s="6">
        <v>18030200</v>
      </c>
      <c r="B50" s="16" t="s">
        <v>26</v>
      </c>
      <c r="C50" s="47">
        <v>19200</v>
      </c>
      <c r="D50" s="47">
        <v>19270.47</v>
      </c>
      <c r="E50" s="48">
        <f t="shared" si="3"/>
        <v>100.36703125000001</v>
      </c>
      <c r="F50" s="49">
        <f t="shared" si="0"/>
        <v>70.470000000001164</v>
      </c>
      <c r="G50" s="47">
        <v>16137.67</v>
      </c>
      <c r="H50" s="48">
        <f t="shared" si="1"/>
        <v>119.4129635814836</v>
      </c>
      <c r="I50" s="49">
        <f t="shared" si="2"/>
        <v>3132.8000000000011</v>
      </c>
    </row>
    <row r="51" spans="1:9" ht="26.25" x14ac:dyDescent="0.2">
      <c r="A51" s="5">
        <v>18040000</v>
      </c>
      <c r="B51" s="15" t="s">
        <v>27</v>
      </c>
      <c r="C51" s="45">
        <f>SUM(C52:C52)</f>
        <v>1100</v>
      </c>
      <c r="D51" s="45">
        <f>SUM(D52:D52)</f>
        <v>1140.73</v>
      </c>
      <c r="E51" s="46">
        <f t="shared" si="3"/>
        <v>103.70272727272727</v>
      </c>
      <c r="F51" s="45">
        <f t="shared" si="0"/>
        <v>40.730000000000018</v>
      </c>
      <c r="G51" s="45">
        <f>SUM(G52:G52)</f>
        <v>316.48</v>
      </c>
      <c r="H51" s="46">
        <f t="shared" si="1"/>
        <v>360.44299797775528</v>
      </c>
      <c r="I51" s="45">
        <f t="shared" si="2"/>
        <v>824.25</v>
      </c>
    </row>
    <row r="52" spans="1:9" ht="46.5" x14ac:dyDescent="0.2">
      <c r="A52" s="6">
        <v>18040100</v>
      </c>
      <c r="B52" s="16" t="s">
        <v>28</v>
      </c>
      <c r="C52" s="47">
        <v>1100</v>
      </c>
      <c r="D52" s="47">
        <v>1140.73</v>
      </c>
      <c r="E52" s="48">
        <f t="shared" si="3"/>
        <v>103.70272727272727</v>
      </c>
      <c r="F52" s="49">
        <f t="shared" si="0"/>
        <v>40.730000000000018</v>
      </c>
      <c r="G52" s="47">
        <v>316.48</v>
      </c>
      <c r="H52" s="48">
        <f t="shared" si="1"/>
        <v>360.44299797775528</v>
      </c>
      <c r="I52" s="49">
        <f t="shared" si="2"/>
        <v>824.25</v>
      </c>
    </row>
    <row r="53" spans="1:9" ht="26.25" x14ac:dyDescent="0.2">
      <c r="A53" s="5">
        <v>18050000</v>
      </c>
      <c r="B53" s="15" t="s">
        <v>29</v>
      </c>
      <c r="C53" s="45">
        <f>SUM(C54:C56)</f>
        <v>68304900</v>
      </c>
      <c r="D53" s="45">
        <f>SUM(D54:D56)</f>
        <v>69206030.790000007</v>
      </c>
      <c r="E53" s="46">
        <f t="shared" si="3"/>
        <v>101.31927693328005</v>
      </c>
      <c r="F53" s="45">
        <f t="shared" ref="F53:F79" si="19">D53-C53</f>
        <v>901130.79000000656</v>
      </c>
      <c r="G53" s="45">
        <f>SUM(G54:G56)</f>
        <v>62800224.049999997</v>
      </c>
      <c r="H53" s="46">
        <f t="shared" si="1"/>
        <v>110.2002928124904</v>
      </c>
      <c r="I53" s="45">
        <f t="shared" ref="I53:I79" si="20">D53-G53</f>
        <v>6405806.7400000095</v>
      </c>
    </row>
    <row r="54" spans="1:9" ht="26.25" x14ac:dyDescent="0.2">
      <c r="A54" s="6">
        <v>18050300</v>
      </c>
      <c r="B54" s="16" t="s">
        <v>30</v>
      </c>
      <c r="C54" s="47">
        <v>4832600</v>
      </c>
      <c r="D54" s="47">
        <v>4921239.17</v>
      </c>
      <c r="E54" s="48">
        <f t="shared" si="3"/>
        <v>101.83419215329221</v>
      </c>
      <c r="F54" s="49">
        <f t="shared" si="19"/>
        <v>88639.169999999925</v>
      </c>
      <c r="G54" s="47">
        <v>4834944.83</v>
      </c>
      <c r="H54" s="48">
        <f t="shared" si="1"/>
        <v>101.78480506053675</v>
      </c>
      <c r="I54" s="49">
        <f t="shared" si="20"/>
        <v>86294.339999999851</v>
      </c>
    </row>
    <row r="55" spans="1:9" ht="26.25" x14ac:dyDescent="0.2">
      <c r="A55" s="6">
        <v>18050400</v>
      </c>
      <c r="B55" s="16" t="s">
        <v>31</v>
      </c>
      <c r="C55" s="47">
        <v>63324100</v>
      </c>
      <c r="D55" s="47">
        <v>64136585.700000003</v>
      </c>
      <c r="E55" s="48">
        <f t="shared" si="3"/>
        <v>101.28305921442231</v>
      </c>
      <c r="F55" s="49">
        <f t="shared" si="19"/>
        <v>812485.70000000298</v>
      </c>
      <c r="G55" s="47">
        <v>57843118.530000001</v>
      </c>
      <c r="H55" s="48">
        <f t="shared" si="1"/>
        <v>110.88023490077896</v>
      </c>
      <c r="I55" s="49">
        <f t="shared" si="20"/>
        <v>6293467.1700000018</v>
      </c>
    </row>
    <row r="56" spans="1:9" ht="46.5" x14ac:dyDescent="0.2">
      <c r="A56" s="6">
        <v>18050500</v>
      </c>
      <c r="B56" s="16" t="s">
        <v>99</v>
      </c>
      <c r="C56" s="47">
        <v>148200</v>
      </c>
      <c r="D56" s="47">
        <v>148205.92000000001</v>
      </c>
      <c r="E56" s="48">
        <f>IF(C56=0,0,D56/C56*100)</f>
        <v>100.00399460188936</v>
      </c>
      <c r="F56" s="49">
        <f>D56-C56</f>
        <v>5.9200000000128057</v>
      </c>
      <c r="G56" s="47">
        <v>122160.69</v>
      </c>
      <c r="H56" s="48">
        <f t="shared" si="1"/>
        <v>121.32046732872908</v>
      </c>
      <c r="I56" s="49">
        <f>D56-G56</f>
        <v>26045.23000000001</v>
      </c>
    </row>
    <row r="57" spans="1:9" ht="25.5" x14ac:dyDescent="0.2">
      <c r="A57" s="3">
        <v>20000000</v>
      </c>
      <c r="B57" s="13" t="s">
        <v>37</v>
      </c>
      <c r="C57" s="41">
        <f>C58+C66+C78</f>
        <v>8832400</v>
      </c>
      <c r="D57" s="41">
        <f>D58+D66+D78</f>
        <v>9050978.5099999998</v>
      </c>
      <c r="E57" s="42">
        <f t="shared" si="3"/>
        <v>102.47473517956614</v>
      </c>
      <c r="F57" s="41">
        <f t="shared" si="19"/>
        <v>218578.50999999978</v>
      </c>
      <c r="G57" s="41">
        <f>G58+G66+G78</f>
        <v>6891246.54</v>
      </c>
      <c r="H57" s="42">
        <f t="shared" ref="H57:H130" si="21">IF(G57&lt;0,0,IF(D57&lt;0,0,IF(G57=0,0,(IF(D57=0,0,(D57/G57)*100)))))</f>
        <v>131.34022208411659</v>
      </c>
      <c r="I57" s="41">
        <f t="shared" si="20"/>
        <v>2159731.9699999997</v>
      </c>
    </row>
    <row r="58" spans="1:9" ht="25.5" x14ac:dyDescent="0.2">
      <c r="A58" s="4">
        <v>21000000</v>
      </c>
      <c r="B58" s="14" t="s">
        <v>38</v>
      </c>
      <c r="C58" s="43">
        <f>C59+C61</f>
        <v>408100</v>
      </c>
      <c r="D58" s="43">
        <f>D59+D61</f>
        <v>414741.04</v>
      </c>
      <c r="E58" s="44">
        <f t="shared" si="3"/>
        <v>101.62730703259004</v>
      </c>
      <c r="F58" s="43">
        <f t="shared" si="19"/>
        <v>6641.039999999979</v>
      </c>
      <c r="G58" s="43">
        <f>G59+G61</f>
        <v>308730.69</v>
      </c>
      <c r="H58" s="44">
        <f t="shared" si="21"/>
        <v>134.33748358480329</v>
      </c>
      <c r="I58" s="43">
        <f t="shared" si="20"/>
        <v>106010.34999999998</v>
      </c>
    </row>
    <row r="59" spans="1:9" ht="69.75" x14ac:dyDescent="0.2">
      <c r="A59" s="5">
        <v>21010000</v>
      </c>
      <c r="B59" s="15" t="s">
        <v>96</v>
      </c>
      <c r="C59" s="45">
        <f>C60</f>
        <v>20700</v>
      </c>
      <c r="D59" s="45">
        <f>D60</f>
        <v>20794.41</v>
      </c>
      <c r="E59" s="46">
        <f t="shared" si="3"/>
        <v>100.45608695652173</v>
      </c>
      <c r="F59" s="45">
        <f t="shared" si="19"/>
        <v>94.409999999999854</v>
      </c>
      <c r="G59" s="45">
        <f>G60</f>
        <v>81159</v>
      </c>
      <c r="H59" s="46">
        <f t="shared" si="21"/>
        <v>25.621816434406536</v>
      </c>
      <c r="I59" s="45">
        <f t="shared" si="20"/>
        <v>-60364.59</v>
      </c>
    </row>
    <row r="60" spans="1:9" ht="46.5" x14ac:dyDescent="0.2">
      <c r="A60" s="6">
        <v>21010300</v>
      </c>
      <c r="B60" s="16" t="s">
        <v>39</v>
      </c>
      <c r="C60" s="47">
        <v>20700</v>
      </c>
      <c r="D60" s="47">
        <v>20794.41</v>
      </c>
      <c r="E60" s="48">
        <f t="shared" si="3"/>
        <v>100.45608695652173</v>
      </c>
      <c r="F60" s="49">
        <f t="shared" si="19"/>
        <v>94.409999999999854</v>
      </c>
      <c r="G60" s="47">
        <v>81159</v>
      </c>
      <c r="H60" s="48">
        <f t="shared" si="21"/>
        <v>25.621816434406536</v>
      </c>
      <c r="I60" s="49">
        <f t="shared" si="20"/>
        <v>-60364.59</v>
      </c>
    </row>
    <row r="61" spans="1:9" ht="26.25" x14ac:dyDescent="0.2">
      <c r="A61" s="5">
        <v>21080000</v>
      </c>
      <c r="B61" s="15" t="s">
        <v>40</v>
      </c>
      <c r="C61" s="45">
        <f>SUM(C62:C65)</f>
        <v>387400</v>
      </c>
      <c r="D61" s="45">
        <f>SUM(D62:D65)</f>
        <v>393946.63</v>
      </c>
      <c r="E61" s="46">
        <f t="shared" si="3"/>
        <v>101.68988900361384</v>
      </c>
      <c r="F61" s="45">
        <f t="shared" si="19"/>
        <v>6546.6300000000047</v>
      </c>
      <c r="G61" s="45">
        <f>SUM(G62:G65)</f>
        <v>227571.69</v>
      </c>
      <c r="H61" s="46">
        <f t="shared" si="21"/>
        <v>173.1088036477648</v>
      </c>
      <c r="I61" s="45">
        <f t="shared" si="20"/>
        <v>166374.94</v>
      </c>
    </row>
    <row r="62" spans="1:9" ht="46.5" x14ac:dyDescent="0.2">
      <c r="A62" s="6">
        <v>21080900</v>
      </c>
      <c r="B62" s="16" t="s">
        <v>144</v>
      </c>
      <c r="C62" s="47">
        <v>0</v>
      </c>
      <c r="D62" s="47">
        <v>1</v>
      </c>
      <c r="E62" s="48">
        <f t="shared" ref="E62" si="22">IF(C62=0,0,D62/C62*100)</f>
        <v>0</v>
      </c>
      <c r="F62" s="49">
        <f t="shared" ref="F62" si="23">D62-C62</f>
        <v>1</v>
      </c>
      <c r="G62" s="47">
        <v>45</v>
      </c>
      <c r="H62" s="48">
        <f t="shared" ref="H62" si="24">IF(G62&lt;0,0,IF(D62&lt;0,0,IF(G62=0,0,(IF(D62=0,0,(D62/G62)*100)))))</f>
        <v>2.2222222222222223</v>
      </c>
      <c r="I62" s="49">
        <f t="shared" ref="I62" si="25">D62-G62</f>
        <v>-44</v>
      </c>
    </row>
    <row r="63" spans="1:9" ht="26.25" x14ac:dyDescent="0.2">
      <c r="A63" s="6">
        <v>21081100</v>
      </c>
      <c r="B63" s="16" t="s">
        <v>41</v>
      </c>
      <c r="C63" s="47">
        <v>37900</v>
      </c>
      <c r="D63" s="47">
        <v>39749.620000000003</v>
      </c>
      <c r="E63" s="48">
        <f t="shared" si="3"/>
        <v>104.88026385224276</v>
      </c>
      <c r="F63" s="49">
        <f t="shared" si="19"/>
        <v>1849.6200000000026</v>
      </c>
      <c r="G63" s="47">
        <v>101250.39</v>
      </c>
      <c r="H63" s="48">
        <f t="shared" si="21"/>
        <v>39.258732731794908</v>
      </c>
      <c r="I63" s="49">
        <f t="shared" si="20"/>
        <v>-61500.77</v>
      </c>
    </row>
    <row r="64" spans="1:9" ht="46.5" x14ac:dyDescent="0.2">
      <c r="A64" s="6">
        <v>21081500</v>
      </c>
      <c r="B64" s="16" t="s">
        <v>97</v>
      </c>
      <c r="C64" s="47">
        <v>135300</v>
      </c>
      <c r="D64" s="47">
        <v>135379.79</v>
      </c>
      <c r="E64" s="48">
        <f t="shared" si="3"/>
        <v>100.0589726533629</v>
      </c>
      <c r="F64" s="49">
        <f t="shared" si="19"/>
        <v>79.790000000008149</v>
      </c>
      <c r="G64" s="47">
        <v>126276.3</v>
      </c>
      <c r="H64" s="48">
        <f t="shared" si="21"/>
        <v>107.20918335427947</v>
      </c>
      <c r="I64" s="49">
        <f t="shared" si="20"/>
        <v>9103.4900000000052</v>
      </c>
    </row>
    <row r="65" spans="1:9" ht="26.25" x14ac:dyDescent="0.2">
      <c r="A65" s="6">
        <v>21081700</v>
      </c>
      <c r="B65" s="16" t="s">
        <v>140</v>
      </c>
      <c r="C65" s="47">
        <v>214200</v>
      </c>
      <c r="D65" s="47">
        <v>218816.22</v>
      </c>
      <c r="E65" s="48">
        <f t="shared" ref="E65" si="26">IF(C65=0,0,D65/C65*100)</f>
        <v>102.1550980392157</v>
      </c>
      <c r="F65" s="49">
        <f t="shared" ref="F65" si="27">D65-C65</f>
        <v>4616.2200000000012</v>
      </c>
      <c r="G65" s="47"/>
      <c r="H65" s="48">
        <f t="shared" ref="H65" si="28">IF(G65&lt;0,0,IF(D65&lt;0,0,IF(G65=0,0,(IF(D65=0,0,(D65/G65)*100)))))</f>
        <v>0</v>
      </c>
      <c r="I65" s="49">
        <f t="shared" ref="I65" si="29">D65-G65</f>
        <v>218816.22</v>
      </c>
    </row>
    <row r="66" spans="1:9" ht="25.5" x14ac:dyDescent="0.2">
      <c r="A66" s="4">
        <v>22000000</v>
      </c>
      <c r="B66" s="14" t="s">
        <v>42</v>
      </c>
      <c r="C66" s="43">
        <f>C67+C73+C75</f>
        <v>5092200</v>
      </c>
      <c r="D66" s="43">
        <f>D67+D73+D75</f>
        <v>5272741.45</v>
      </c>
      <c r="E66" s="44">
        <f t="shared" si="3"/>
        <v>103.54545088566829</v>
      </c>
      <c r="F66" s="43">
        <f t="shared" si="19"/>
        <v>180541.45000000019</v>
      </c>
      <c r="G66" s="43">
        <f>G67+G73+G75</f>
        <v>6493109.4899999993</v>
      </c>
      <c r="H66" s="44">
        <f t="shared" si="21"/>
        <v>81.205183096334949</v>
      </c>
      <c r="I66" s="43">
        <f t="shared" si="20"/>
        <v>-1220368.0399999991</v>
      </c>
    </row>
    <row r="67" spans="1:9" ht="26.25" x14ac:dyDescent="0.2">
      <c r="A67" s="5">
        <v>22010000</v>
      </c>
      <c r="B67" s="15" t="s">
        <v>43</v>
      </c>
      <c r="C67" s="45">
        <f>SUM(C68:C72)</f>
        <v>4682900</v>
      </c>
      <c r="D67" s="45">
        <f>SUM(D68:D72)</f>
        <v>4840811.9400000004</v>
      </c>
      <c r="E67" s="46">
        <f t="shared" si="3"/>
        <v>103.37209720472357</v>
      </c>
      <c r="F67" s="45">
        <f t="shared" si="19"/>
        <v>157911.94000000041</v>
      </c>
      <c r="G67" s="45">
        <f>SUM(G68:G72)</f>
        <v>6048326.71</v>
      </c>
      <c r="H67" s="46">
        <f t="shared" si="21"/>
        <v>80.035556478727329</v>
      </c>
      <c r="I67" s="45">
        <f t="shared" si="20"/>
        <v>-1207514.7699999996</v>
      </c>
    </row>
    <row r="68" spans="1:9" ht="46.5" x14ac:dyDescent="0.2">
      <c r="A68" s="6">
        <v>22010200</v>
      </c>
      <c r="B68" s="30" t="s">
        <v>134</v>
      </c>
      <c r="C68" s="47">
        <v>0</v>
      </c>
      <c r="D68" s="47">
        <v>0</v>
      </c>
      <c r="E68" s="48">
        <f>IF(C68=0,0,D68/C68*100)</f>
        <v>0</v>
      </c>
      <c r="F68" s="49">
        <f>D68-C68</f>
        <v>0</v>
      </c>
      <c r="G68" s="47">
        <v>1004.1</v>
      </c>
      <c r="H68" s="48">
        <f t="shared" ref="H68" si="30">IF(G68&lt;0,0,IF(D68&lt;0,0,IF(G68=0,0,(IF(D68=0,0,(D68/G68)*100)))))</f>
        <v>0</v>
      </c>
      <c r="I68" s="49">
        <f>D68-G68</f>
        <v>-1004.1</v>
      </c>
    </row>
    <row r="69" spans="1:9" ht="46.5" x14ac:dyDescent="0.2">
      <c r="A69" s="6">
        <v>22010300</v>
      </c>
      <c r="B69" s="30" t="s">
        <v>94</v>
      </c>
      <c r="C69" s="47">
        <v>123200</v>
      </c>
      <c r="D69" s="47">
        <v>123620</v>
      </c>
      <c r="E69" s="48">
        <f>IF(C69=0,0,D69/C69*100)</f>
        <v>100.34090909090909</v>
      </c>
      <c r="F69" s="49">
        <f>D69-C69</f>
        <v>420</v>
      </c>
      <c r="G69" s="47">
        <v>176982.1</v>
      </c>
      <c r="H69" s="48">
        <f t="shared" si="21"/>
        <v>69.848871722055506</v>
      </c>
      <c r="I69" s="49">
        <f>D69-G69</f>
        <v>-53362.100000000006</v>
      </c>
    </row>
    <row r="70" spans="1:9" ht="26.25" x14ac:dyDescent="0.2">
      <c r="A70" s="6">
        <v>22012500</v>
      </c>
      <c r="B70" s="30" t="s">
        <v>44</v>
      </c>
      <c r="C70" s="47">
        <v>4188500</v>
      </c>
      <c r="D70" s="47">
        <v>4335737.04</v>
      </c>
      <c r="E70" s="48">
        <f t="shared" si="3"/>
        <v>103.51526895069834</v>
      </c>
      <c r="F70" s="49">
        <f t="shared" si="19"/>
        <v>147237.04000000004</v>
      </c>
      <c r="G70" s="47">
        <v>5480706.4699999997</v>
      </c>
      <c r="H70" s="48">
        <f t="shared" si="21"/>
        <v>79.109090474608109</v>
      </c>
      <c r="I70" s="49">
        <f t="shared" si="20"/>
        <v>-1144969.4299999997</v>
      </c>
    </row>
    <row r="71" spans="1:9" ht="26.25" x14ac:dyDescent="0.2">
      <c r="A71" s="6">
        <v>22012600</v>
      </c>
      <c r="B71" s="30" t="s">
        <v>95</v>
      </c>
      <c r="C71" s="47">
        <v>338700</v>
      </c>
      <c r="D71" s="47">
        <v>348274.9</v>
      </c>
      <c r="E71" s="48">
        <f>IF(C71=0,0,D71/C71*100)</f>
        <v>102.8269560082669</v>
      </c>
      <c r="F71" s="49">
        <f>D71-C71</f>
        <v>9574.9000000000233</v>
      </c>
      <c r="G71" s="47">
        <v>354724.04</v>
      </c>
      <c r="H71" s="48">
        <f t="shared" si="21"/>
        <v>98.181927562620245</v>
      </c>
      <c r="I71" s="49">
        <f>D71-G71</f>
        <v>-6449.1399999999558</v>
      </c>
    </row>
    <row r="72" spans="1:9" ht="69.75" x14ac:dyDescent="0.2">
      <c r="A72" s="6">
        <v>22012900</v>
      </c>
      <c r="B72" s="30" t="s">
        <v>98</v>
      </c>
      <c r="C72" s="47">
        <v>32500</v>
      </c>
      <c r="D72" s="47">
        <v>33180</v>
      </c>
      <c r="E72" s="48">
        <f>IF(C72=0,0,D72/C72*100)</f>
        <v>102.09230769230768</v>
      </c>
      <c r="F72" s="49">
        <f>D72-C72</f>
        <v>680</v>
      </c>
      <c r="G72" s="47">
        <v>34910</v>
      </c>
      <c r="H72" s="48">
        <f t="shared" si="21"/>
        <v>95.044399885419651</v>
      </c>
      <c r="I72" s="49">
        <f>D72-G72</f>
        <v>-1730</v>
      </c>
    </row>
    <row r="73" spans="1:9" ht="46.5" x14ac:dyDescent="0.2">
      <c r="A73" s="5">
        <v>22080000</v>
      </c>
      <c r="B73" s="15" t="s">
        <v>45</v>
      </c>
      <c r="C73" s="45">
        <f>C74</f>
        <v>255400</v>
      </c>
      <c r="D73" s="45">
        <f>D74</f>
        <v>262879.59999999998</v>
      </c>
      <c r="E73" s="46">
        <f t="shared" si="3"/>
        <v>102.92858261550508</v>
      </c>
      <c r="F73" s="45">
        <f t="shared" si="19"/>
        <v>7479.5999999999767</v>
      </c>
      <c r="G73" s="45">
        <f>G74</f>
        <v>144070.31</v>
      </c>
      <c r="H73" s="46">
        <f t="shared" si="21"/>
        <v>182.46618612814811</v>
      </c>
      <c r="I73" s="45">
        <f t="shared" si="20"/>
        <v>118809.28999999998</v>
      </c>
    </row>
    <row r="74" spans="1:9" ht="46.5" x14ac:dyDescent="0.2">
      <c r="A74" s="6">
        <v>22080400</v>
      </c>
      <c r="B74" s="16" t="s">
        <v>46</v>
      </c>
      <c r="C74" s="47">
        <v>255400</v>
      </c>
      <c r="D74" s="47">
        <v>262879.59999999998</v>
      </c>
      <c r="E74" s="48">
        <f t="shared" si="3"/>
        <v>102.92858261550508</v>
      </c>
      <c r="F74" s="49">
        <f t="shared" si="19"/>
        <v>7479.5999999999767</v>
      </c>
      <c r="G74" s="47">
        <v>144070.31</v>
      </c>
      <c r="H74" s="48">
        <f t="shared" si="21"/>
        <v>182.46618612814811</v>
      </c>
      <c r="I74" s="49">
        <f t="shared" si="20"/>
        <v>118809.28999999998</v>
      </c>
    </row>
    <row r="75" spans="1:9" ht="26.25" x14ac:dyDescent="0.2">
      <c r="A75" s="5">
        <v>22090000</v>
      </c>
      <c r="B75" s="15" t="s">
        <v>47</v>
      </c>
      <c r="C75" s="45">
        <f>SUM(C76:C77)</f>
        <v>153900</v>
      </c>
      <c r="D75" s="45">
        <f>SUM(D76:D77)</f>
        <v>169049.91</v>
      </c>
      <c r="E75" s="46">
        <f t="shared" si="3"/>
        <v>109.84399610136452</v>
      </c>
      <c r="F75" s="45">
        <f t="shared" si="19"/>
        <v>15149.910000000003</v>
      </c>
      <c r="G75" s="45">
        <f>SUM(G76:G77)</f>
        <v>300712.46999999997</v>
      </c>
      <c r="H75" s="46">
        <f t="shared" si="21"/>
        <v>56.216461525523044</v>
      </c>
      <c r="I75" s="45">
        <f t="shared" si="20"/>
        <v>-131662.55999999997</v>
      </c>
    </row>
    <row r="76" spans="1:9" ht="46.5" x14ac:dyDescent="0.2">
      <c r="A76" s="6">
        <v>22090100</v>
      </c>
      <c r="B76" s="16" t="s">
        <v>82</v>
      </c>
      <c r="C76" s="47">
        <v>148500</v>
      </c>
      <c r="D76" s="47">
        <v>163371.91</v>
      </c>
      <c r="E76" s="48">
        <f t="shared" si="3"/>
        <v>110.01475420875421</v>
      </c>
      <c r="F76" s="49">
        <f t="shared" si="19"/>
        <v>14871.910000000003</v>
      </c>
      <c r="G76" s="47">
        <v>294150.46999999997</v>
      </c>
      <c r="H76" s="48">
        <f t="shared" si="21"/>
        <v>55.540251219044464</v>
      </c>
      <c r="I76" s="49">
        <f t="shared" si="20"/>
        <v>-130778.55999999997</v>
      </c>
    </row>
    <row r="77" spans="1:9" ht="46.5" x14ac:dyDescent="0.2">
      <c r="A77" s="6">
        <v>22090400</v>
      </c>
      <c r="B77" s="16" t="s">
        <v>80</v>
      </c>
      <c r="C77" s="47">
        <v>5400</v>
      </c>
      <c r="D77" s="47">
        <v>5678</v>
      </c>
      <c r="E77" s="48">
        <f t="shared" si="3"/>
        <v>105.14814814814815</v>
      </c>
      <c r="F77" s="49">
        <f t="shared" si="19"/>
        <v>278</v>
      </c>
      <c r="G77" s="47">
        <v>6562</v>
      </c>
      <c r="H77" s="48">
        <f t="shared" si="21"/>
        <v>86.52849740932642</v>
      </c>
      <c r="I77" s="49">
        <f t="shared" si="20"/>
        <v>-884</v>
      </c>
    </row>
    <row r="78" spans="1:9" ht="25.5" x14ac:dyDescent="0.2">
      <c r="A78" s="4">
        <v>24000000</v>
      </c>
      <c r="B78" s="14" t="s">
        <v>48</v>
      </c>
      <c r="C78" s="43">
        <f>C79</f>
        <v>3332100</v>
      </c>
      <c r="D78" s="43">
        <f>D79</f>
        <v>3363496.0199999996</v>
      </c>
      <c r="E78" s="44">
        <f t="shared" si="3"/>
        <v>100.94222922481318</v>
      </c>
      <c r="F78" s="43">
        <f t="shared" si="19"/>
        <v>31396.019999999553</v>
      </c>
      <c r="G78" s="43">
        <f>G79</f>
        <v>89406.36</v>
      </c>
      <c r="H78" s="44">
        <f t="shared" si="21"/>
        <v>3762.0321641547639</v>
      </c>
      <c r="I78" s="43">
        <f t="shared" si="20"/>
        <v>3274089.6599999997</v>
      </c>
    </row>
    <row r="79" spans="1:9" ht="26.25" x14ac:dyDescent="0.2">
      <c r="A79" s="5">
        <v>24060000</v>
      </c>
      <c r="B79" s="15" t="s">
        <v>40</v>
      </c>
      <c r="C79" s="45">
        <f>SUM(C80:C82)</f>
        <v>3332100</v>
      </c>
      <c r="D79" s="45">
        <f>SUM(D80:D82)</f>
        <v>3363496.0199999996</v>
      </c>
      <c r="E79" s="46">
        <f t="shared" si="3"/>
        <v>100.94222922481318</v>
      </c>
      <c r="F79" s="45">
        <f t="shared" si="19"/>
        <v>31396.019999999553</v>
      </c>
      <c r="G79" s="45">
        <f>SUM(G80:G82)</f>
        <v>89406.36</v>
      </c>
      <c r="H79" s="46">
        <f t="shared" si="21"/>
        <v>3762.0321641547639</v>
      </c>
      <c r="I79" s="45">
        <f t="shared" si="20"/>
        <v>3274089.6599999997</v>
      </c>
    </row>
    <row r="80" spans="1:9" ht="26.25" x14ac:dyDescent="0.2">
      <c r="A80" s="6">
        <v>24060300</v>
      </c>
      <c r="B80" s="16" t="s">
        <v>40</v>
      </c>
      <c r="C80" s="47">
        <v>3332100</v>
      </c>
      <c r="D80" s="47">
        <v>3361848.92</v>
      </c>
      <c r="E80" s="48">
        <f t="shared" si="3"/>
        <v>100.89279793523605</v>
      </c>
      <c r="F80" s="49">
        <f t="shared" ref="F80:F95" si="31">D80-C80</f>
        <v>29748.919999999925</v>
      </c>
      <c r="G80" s="47">
        <v>82862.5</v>
      </c>
      <c r="H80" s="48">
        <f t="shared" si="21"/>
        <v>4057.1415537788503</v>
      </c>
      <c r="I80" s="49">
        <f>D80-G80</f>
        <v>3278986.42</v>
      </c>
    </row>
    <row r="81" spans="1:9" ht="26.25" x14ac:dyDescent="0.2">
      <c r="A81" s="6">
        <v>24060600</v>
      </c>
      <c r="B81" s="16" t="s">
        <v>150</v>
      </c>
      <c r="C81" s="47">
        <v>0</v>
      </c>
      <c r="D81" s="47">
        <v>733.3</v>
      </c>
      <c r="E81" s="48">
        <f t="shared" ref="E81" si="32">IF(C81=0,0,D81/C81*100)</f>
        <v>0</v>
      </c>
      <c r="F81" s="49">
        <f t="shared" ref="F81" si="33">D81-C81</f>
        <v>733.3</v>
      </c>
      <c r="G81" s="47">
        <v>0</v>
      </c>
      <c r="H81" s="48">
        <f t="shared" ref="H81" si="34">IF(G81&lt;0,0,IF(D81&lt;0,0,IF(G81=0,0,(IF(D81=0,0,(D81/G81)*100)))))</f>
        <v>0</v>
      </c>
      <c r="I81" s="49">
        <f>D81-G81</f>
        <v>733.3</v>
      </c>
    </row>
    <row r="82" spans="1:9" ht="116.25" x14ac:dyDescent="0.2">
      <c r="A82" s="6">
        <v>24062200</v>
      </c>
      <c r="B82" s="16" t="s">
        <v>126</v>
      </c>
      <c r="C82" s="47">
        <v>0</v>
      </c>
      <c r="D82" s="47">
        <v>913.8</v>
      </c>
      <c r="E82" s="48">
        <f t="shared" ref="E82" si="35">IF(C82=0,0,D82/C82*100)</f>
        <v>0</v>
      </c>
      <c r="F82" s="49">
        <f t="shared" ref="F82" si="36">D82-C82</f>
        <v>913.8</v>
      </c>
      <c r="G82" s="47">
        <v>6543.86</v>
      </c>
      <c r="H82" s="48">
        <f t="shared" ref="H82" si="37">IF(G82&lt;0,0,IF(D82&lt;0,0,IF(G82=0,0,(IF(D82=0,0,(D82/G82)*100)))))</f>
        <v>13.96423517618042</v>
      </c>
      <c r="I82" s="49">
        <f>D82-G82</f>
        <v>-5630.0599999999995</v>
      </c>
    </row>
    <row r="83" spans="1:9" ht="25.5" x14ac:dyDescent="0.3">
      <c r="A83" s="31">
        <v>30000000</v>
      </c>
      <c r="B83" s="31" t="s">
        <v>67</v>
      </c>
      <c r="C83" s="59">
        <f t="shared" ref="C83:D85" si="38">C84</f>
        <v>5000</v>
      </c>
      <c r="D83" s="59">
        <f t="shared" si="38"/>
        <v>5000</v>
      </c>
      <c r="E83" s="42">
        <f>IF(C83=0,0,D83/C83*100)</f>
        <v>100</v>
      </c>
      <c r="F83" s="41">
        <f t="shared" si="31"/>
        <v>0</v>
      </c>
      <c r="G83" s="59">
        <f>G84</f>
        <v>0</v>
      </c>
      <c r="H83" s="42">
        <f t="shared" si="21"/>
        <v>0</v>
      </c>
      <c r="I83" s="41">
        <f>G83-F83</f>
        <v>0</v>
      </c>
    </row>
    <row r="84" spans="1:9" ht="25.5" x14ac:dyDescent="0.3">
      <c r="A84" s="32">
        <v>31000000</v>
      </c>
      <c r="B84" s="33" t="s">
        <v>81</v>
      </c>
      <c r="C84" s="60">
        <f t="shared" si="38"/>
        <v>5000</v>
      </c>
      <c r="D84" s="60">
        <f t="shared" si="38"/>
        <v>5000</v>
      </c>
      <c r="E84" s="44">
        <f>IF(C84=0,0,D84/C84*100)</f>
        <v>100</v>
      </c>
      <c r="F84" s="43">
        <f t="shared" si="31"/>
        <v>0</v>
      </c>
      <c r="G84" s="60">
        <f>G85</f>
        <v>0</v>
      </c>
      <c r="H84" s="44">
        <f t="shared" si="21"/>
        <v>0</v>
      </c>
      <c r="I84" s="43">
        <f>G84-F84</f>
        <v>0</v>
      </c>
    </row>
    <row r="85" spans="1:9" ht="40.5" x14ac:dyDescent="0.3">
      <c r="A85" s="34">
        <v>31010000</v>
      </c>
      <c r="B85" s="35" t="s">
        <v>100</v>
      </c>
      <c r="C85" s="61">
        <f t="shared" si="38"/>
        <v>5000</v>
      </c>
      <c r="D85" s="61">
        <f t="shared" si="38"/>
        <v>5000</v>
      </c>
      <c r="E85" s="46">
        <f>IF(C85=0,0,D85/C85*100)</f>
        <v>100</v>
      </c>
      <c r="F85" s="45">
        <f t="shared" si="31"/>
        <v>0</v>
      </c>
      <c r="G85" s="61">
        <f>G86</f>
        <v>0</v>
      </c>
      <c r="H85" s="46">
        <f t="shared" si="21"/>
        <v>0</v>
      </c>
      <c r="I85" s="45">
        <f>G85-F85</f>
        <v>0</v>
      </c>
    </row>
    <row r="86" spans="1:9" ht="40.5" x14ac:dyDescent="0.3">
      <c r="A86" s="36">
        <v>31010200</v>
      </c>
      <c r="B86" s="37" t="s">
        <v>101</v>
      </c>
      <c r="C86" s="62">
        <v>5000</v>
      </c>
      <c r="D86" s="47">
        <v>5000</v>
      </c>
      <c r="E86" s="48">
        <f>IF(C86=0,0,D86/C86*100)</f>
        <v>100</v>
      </c>
      <c r="F86" s="49">
        <f t="shared" si="31"/>
        <v>0</v>
      </c>
      <c r="G86" s="47">
        <v>0</v>
      </c>
      <c r="H86" s="48">
        <f t="shared" si="21"/>
        <v>0</v>
      </c>
      <c r="I86" s="49">
        <f>G86-F86</f>
        <v>0</v>
      </c>
    </row>
    <row r="87" spans="1:9" ht="25.5" x14ac:dyDescent="0.2">
      <c r="A87" s="3">
        <v>40000000</v>
      </c>
      <c r="B87" s="13" t="s">
        <v>49</v>
      </c>
      <c r="C87" s="41">
        <f>C88</f>
        <v>192539280.81999999</v>
      </c>
      <c r="D87" s="41">
        <f>D88</f>
        <v>190827972.87</v>
      </c>
      <c r="E87" s="42">
        <f t="shared" si="3"/>
        <v>99.111190224295143</v>
      </c>
      <c r="F87" s="41">
        <f t="shared" si="31"/>
        <v>-1711307.9499999881</v>
      </c>
      <c r="G87" s="41">
        <f>G88</f>
        <v>211658135.56999999</v>
      </c>
      <c r="H87" s="42">
        <f t="shared" si="21"/>
        <v>90.158581599566716</v>
      </c>
      <c r="I87" s="41">
        <f t="shared" ref="I87:I95" si="39">D87-G87</f>
        <v>-20830162.699999988</v>
      </c>
    </row>
    <row r="88" spans="1:9" ht="25.5" x14ac:dyDescent="0.2">
      <c r="A88" s="4">
        <v>41000000</v>
      </c>
      <c r="B88" s="14" t="s">
        <v>50</v>
      </c>
      <c r="C88" s="43">
        <f>C89+C91+C96+C98</f>
        <v>192539280.81999999</v>
      </c>
      <c r="D88" s="43">
        <f>D89+D91+D96+D98</f>
        <v>190827972.87</v>
      </c>
      <c r="E88" s="44">
        <f t="shared" si="3"/>
        <v>99.111190224295143</v>
      </c>
      <c r="F88" s="43">
        <f t="shared" si="31"/>
        <v>-1711307.9499999881</v>
      </c>
      <c r="G88" s="43">
        <f>G89+G91+G96+G98</f>
        <v>211658135.56999999</v>
      </c>
      <c r="H88" s="44">
        <f t="shared" si="21"/>
        <v>90.158581599566716</v>
      </c>
      <c r="I88" s="43">
        <f t="shared" si="39"/>
        <v>-20830162.699999988</v>
      </c>
    </row>
    <row r="89" spans="1:9" ht="26.25" x14ac:dyDescent="0.2">
      <c r="A89" s="5">
        <v>41020000</v>
      </c>
      <c r="B89" s="15" t="s">
        <v>51</v>
      </c>
      <c r="C89" s="45">
        <f>SUM(C90:C90)</f>
        <v>8953800</v>
      </c>
      <c r="D89" s="45">
        <f>SUM(D90:D90)</f>
        <v>8953800</v>
      </c>
      <c r="E89" s="46">
        <f t="shared" si="3"/>
        <v>100</v>
      </c>
      <c r="F89" s="45">
        <f t="shared" si="31"/>
        <v>0</v>
      </c>
      <c r="G89" s="45">
        <f>SUM(G90:G90)</f>
        <v>8933700</v>
      </c>
      <c r="H89" s="46">
        <f t="shared" si="21"/>
        <v>100.2249907653044</v>
      </c>
      <c r="I89" s="45">
        <f t="shared" si="39"/>
        <v>20100</v>
      </c>
    </row>
    <row r="90" spans="1:9" ht="26.25" x14ac:dyDescent="0.2">
      <c r="A90" s="6">
        <v>41020100</v>
      </c>
      <c r="B90" s="16" t="s">
        <v>52</v>
      </c>
      <c r="C90" s="47">
        <v>8953800</v>
      </c>
      <c r="D90" s="47">
        <v>8953800</v>
      </c>
      <c r="E90" s="48">
        <f t="shared" si="3"/>
        <v>100</v>
      </c>
      <c r="F90" s="49">
        <f t="shared" si="31"/>
        <v>0</v>
      </c>
      <c r="G90" s="47">
        <v>8933700</v>
      </c>
      <c r="H90" s="48">
        <f t="shared" si="21"/>
        <v>100.2249907653044</v>
      </c>
      <c r="I90" s="49">
        <f t="shared" si="39"/>
        <v>20100</v>
      </c>
    </row>
    <row r="91" spans="1:9" ht="26.25" x14ac:dyDescent="0.2">
      <c r="A91" s="5">
        <v>41030000</v>
      </c>
      <c r="B91" s="15" t="s">
        <v>53</v>
      </c>
      <c r="C91" s="45">
        <f>SUM(C92:C95)</f>
        <v>126322037</v>
      </c>
      <c r="D91" s="45">
        <f>SUM(D92:D95)</f>
        <v>126320499.16</v>
      </c>
      <c r="E91" s="46">
        <f t="shared" ref="E91:E98" si="40">IF(C91=0,0,D91/C91*100)</f>
        <v>99.998782603545251</v>
      </c>
      <c r="F91" s="45">
        <f t="shared" si="31"/>
        <v>-1537.8400000035763</v>
      </c>
      <c r="G91" s="45">
        <f>SUM(G92:G95)</f>
        <v>109815700</v>
      </c>
      <c r="H91" s="46">
        <f t="shared" si="21"/>
        <v>115.02954419085796</v>
      </c>
      <c r="I91" s="45">
        <f t="shared" si="39"/>
        <v>16504799.159999996</v>
      </c>
    </row>
    <row r="92" spans="1:9" ht="46.5" x14ac:dyDescent="0.2">
      <c r="A92" s="6">
        <v>41033200</v>
      </c>
      <c r="B92" s="16" t="s">
        <v>127</v>
      </c>
      <c r="C92" s="47">
        <v>0</v>
      </c>
      <c r="D92" s="47">
        <v>0</v>
      </c>
      <c r="E92" s="48">
        <f t="shared" ref="E92" si="41">IF(C92=0,0,D92/C92*100)</f>
        <v>0</v>
      </c>
      <c r="F92" s="49">
        <f t="shared" ref="F92" si="42">D92-C92</f>
        <v>0</v>
      </c>
      <c r="G92" s="47">
        <v>2090800</v>
      </c>
      <c r="H92" s="48">
        <f t="shared" ref="H92" si="43">IF(G92&lt;0,0,IF(D92&lt;0,0,IF(G92=0,0,(IF(D92=0,0,(D92/G92)*100)))))</f>
        <v>0</v>
      </c>
      <c r="I92" s="49">
        <f t="shared" ref="I92" si="44">D92-G92</f>
        <v>-2090800</v>
      </c>
    </row>
    <row r="93" spans="1:9" ht="26.25" x14ac:dyDescent="0.2">
      <c r="A93" s="6">
        <v>41033900</v>
      </c>
      <c r="B93" s="16" t="s">
        <v>54</v>
      </c>
      <c r="C93" s="47">
        <v>103667200</v>
      </c>
      <c r="D93" s="47">
        <v>103667200</v>
      </c>
      <c r="E93" s="48">
        <f t="shared" si="40"/>
        <v>100</v>
      </c>
      <c r="F93" s="49">
        <f t="shared" si="31"/>
        <v>0</v>
      </c>
      <c r="G93" s="47">
        <v>79689800</v>
      </c>
      <c r="H93" s="48">
        <f t="shared" si="21"/>
        <v>130.08841784017528</v>
      </c>
      <c r="I93" s="49">
        <f t="shared" si="39"/>
        <v>23977400</v>
      </c>
    </row>
    <row r="94" spans="1:9" ht="26.25" x14ac:dyDescent="0.2">
      <c r="A94" s="6">
        <v>41034200</v>
      </c>
      <c r="B94" s="16" t="s">
        <v>55</v>
      </c>
      <c r="C94" s="47">
        <v>7819400</v>
      </c>
      <c r="D94" s="47">
        <v>7817862.1600000001</v>
      </c>
      <c r="E94" s="48">
        <f t="shared" si="40"/>
        <v>99.980333017878607</v>
      </c>
      <c r="F94" s="49">
        <f t="shared" si="31"/>
        <v>-1537.839999999851</v>
      </c>
      <c r="G94" s="47">
        <v>28035100</v>
      </c>
      <c r="H94" s="48">
        <f t="shared" si="21"/>
        <v>27.885979218907725</v>
      </c>
      <c r="I94" s="49">
        <f t="shared" si="39"/>
        <v>-20217237.84</v>
      </c>
    </row>
    <row r="95" spans="1:9" ht="46.5" x14ac:dyDescent="0.2">
      <c r="A95" s="6">
        <v>41034500</v>
      </c>
      <c r="B95" s="16" t="s">
        <v>135</v>
      </c>
      <c r="C95" s="47">
        <v>14835437</v>
      </c>
      <c r="D95" s="47">
        <v>14835437</v>
      </c>
      <c r="E95" s="48">
        <f t="shared" si="40"/>
        <v>100</v>
      </c>
      <c r="F95" s="49">
        <f t="shared" si="31"/>
        <v>0</v>
      </c>
      <c r="G95" s="47">
        <v>0</v>
      </c>
      <c r="H95" s="48">
        <f t="shared" si="21"/>
        <v>0</v>
      </c>
      <c r="I95" s="49">
        <f t="shared" si="39"/>
        <v>14835437</v>
      </c>
    </row>
    <row r="96" spans="1:9" ht="26.25" x14ac:dyDescent="0.2">
      <c r="A96" s="5">
        <v>41040000</v>
      </c>
      <c r="B96" s="15" t="s">
        <v>118</v>
      </c>
      <c r="C96" s="45">
        <f>SUM(C97:C97)</f>
        <v>5999800</v>
      </c>
      <c r="D96" s="45">
        <f>SUM(D97:D97)</f>
        <v>5999800</v>
      </c>
      <c r="E96" s="46">
        <f t="shared" si="40"/>
        <v>100</v>
      </c>
      <c r="F96" s="45">
        <f>D96-C96</f>
        <v>0</v>
      </c>
      <c r="G96" s="45">
        <f>SUM(G97:G97)</f>
        <v>5999844</v>
      </c>
      <c r="H96" s="46">
        <f>IF(G96&lt;0,0,IF(D96&lt;0,0,IF(G96=0,0,(IF(D96=0,0,(D96/G96)*100)))))</f>
        <v>99.999266647599512</v>
      </c>
      <c r="I96" s="45">
        <f>D96-G96</f>
        <v>-44</v>
      </c>
    </row>
    <row r="97" spans="1:9" ht="46.5" x14ac:dyDescent="0.2">
      <c r="A97" s="6">
        <v>41040200</v>
      </c>
      <c r="B97" s="16" t="s">
        <v>119</v>
      </c>
      <c r="C97" s="47">
        <v>5999800</v>
      </c>
      <c r="D97" s="47">
        <v>5999800</v>
      </c>
      <c r="E97" s="48">
        <f t="shared" si="40"/>
        <v>100</v>
      </c>
      <c r="F97" s="49">
        <f>D97-C97</f>
        <v>0</v>
      </c>
      <c r="G97" s="47">
        <v>5999844</v>
      </c>
      <c r="H97" s="48">
        <f>IF(G97&lt;0,0,IF(D97&lt;0,0,IF(G97=0,0,(IF(D97=0,0,(D97/G97)*100)))))</f>
        <v>99.999266647599512</v>
      </c>
      <c r="I97" s="49">
        <f>D97-G97</f>
        <v>-44</v>
      </c>
    </row>
    <row r="98" spans="1:9" ht="26.25" x14ac:dyDescent="0.2">
      <c r="A98" s="5">
        <v>41050000</v>
      </c>
      <c r="B98" s="15" t="s">
        <v>120</v>
      </c>
      <c r="C98" s="45">
        <f>SUM(C99:C118)</f>
        <v>51263643.82</v>
      </c>
      <c r="D98" s="45">
        <f>SUM(D99:D118)</f>
        <v>49553873.710000001</v>
      </c>
      <c r="E98" s="46">
        <f t="shared" si="40"/>
        <v>96.664751112887231</v>
      </c>
      <c r="F98" s="45">
        <f>D98-C98</f>
        <v>-1709770.1099999994</v>
      </c>
      <c r="G98" s="45">
        <f>SUM(G99:G118)</f>
        <v>86908891.570000008</v>
      </c>
      <c r="H98" s="46">
        <f>IF(G98&lt;0,0,IF(D98&lt;0,0,IF(G98=0,0,(IF(D98=0,0,(D98/G98)*100)))))</f>
        <v>57.018186303857377</v>
      </c>
      <c r="I98" s="45">
        <f>D98-G98</f>
        <v>-37355017.860000007</v>
      </c>
    </row>
    <row r="99" spans="1:9" ht="93" x14ac:dyDescent="0.2">
      <c r="A99" s="6">
        <v>41050100</v>
      </c>
      <c r="B99" s="16" t="s">
        <v>111</v>
      </c>
      <c r="C99" s="47">
        <v>0</v>
      </c>
      <c r="D99" s="47">
        <v>0</v>
      </c>
      <c r="E99" s="48">
        <f t="shared" ref="E99:E116" si="45">IF(C99=0,0,D99/C99*100)</f>
        <v>0</v>
      </c>
      <c r="F99" s="49">
        <f t="shared" ref="F99:F116" si="46">D99-C99</f>
        <v>0</v>
      </c>
      <c r="G99" s="47">
        <v>21520222.82</v>
      </c>
      <c r="H99" s="48">
        <f t="shared" ref="H99:H115" si="47">IF(G99&lt;0,0,IF(D99&lt;0,0,IF(G99=0,0,(IF(D99=0,0,(D99/G99)*100)))))</f>
        <v>0</v>
      </c>
      <c r="I99" s="49">
        <f t="shared" ref="I99:I115" si="48">D99-G99</f>
        <v>-21520222.82</v>
      </c>
    </row>
    <row r="100" spans="1:9" ht="46.5" x14ac:dyDescent="0.2">
      <c r="A100" s="6">
        <v>41050200</v>
      </c>
      <c r="B100" s="16" t="s">
        <v>112</v>
      </c>
      <c r="C100" s="47">
        <v>0</v>
      </c>
      <c r="D100" s="47">
        <v>0</v>
      </c>
      <c r="E100" s="48">
        <f t="shared" si="45"/>
        <v>0</v>
      </c>
      <c r="F100" s="49">
        <f t="shared" si="46"/>
        <v>0</v>
      </c>
      <c r="G100" s="47">
        <v>29376.639999999999</v>
      </c>
      <c r="H100" s="48">
        <f t="shared" si="47"/>
        <v>0</v>
      </c>
      <c r="I100" s="49">
        <f t="shared" si="48"/>
        <v>-29376.639999999999</v>
      </c>
    </row>
    <row r="101" spans="1:9" ht="162.75" x14ac:dyDescent="0.2">
      <c r="A101" s="6">
        <v>41050300</v>
      </c>
      <c r="B101" s="16" t="s">
        <v>110</v>
      </c>
      <c r="C101" s="47">
        <v>0</v>
      </c>
      <c r="D101" s="47">
        <v>0</v>
      </c>
      <c r="E101" s="48">
        <f t="shared" si="45"/>
        <v>0</v>
      </c>
      <c r="F101" s="49">
        <f t="shared" si="46"/>
        <v>0</v>
      </c>
      <c r="G101" s="47">
        <v>53784217.740000002</v>
      </c>
      <c r="H101" s="48">
        <f t="shared" si="47"/>
        <v>0</v>
      </c>
      <c r="I101" s="49">
        <f t="shared" si="48"/>
        <v>-53784217.740000002</v>
      </c>
    </row>
    <row r="102" spans="1:9" ht="232.5" x14ac:dyDescent="0.2">
      <c r="A102" s="6">
        <v>41050600</v>
      </c>
      <c r="B102" s="16" t="s">
        <v>142</v>
      </c>
      <c r="C102" s="47">
        <v>987868.31</v>
      </c>
      <c r="D102" s="47">
        <v>987868.31</v>
      </c>
      <c r="E102" s="48">
        <f t="shared" ref="E102" si="49">IF(C102=0,0,D102/C102*100)</f>
        <v>100</v>
      </c>
      <c r="F102" s="49">
        <f t="shared" ref="F102" si="50">D102-C102</f>
        <v>0</v>
      </c>
      <c r="G102" s="47">
        <v>0</v>
      </c>
      <c r="H102" s="48">
        <f t="shared" ref="H102" si="51">IF(G102&lt;0,0,IF(D102&lt;0,0,IF(G102=0,0,(IF(D102=0,0,(D102/G102)*100)))))</f>
        <v>0</v>
      </c>
      <c r="I102" s="49">
        <f t="shared" ref="I102" si="52">D102-G102</f>
        <v>987868.31</v>
      </c>
    </row>
    <row r="103" spans="1:9" ht="116.25" x14ac:dyDescent="0.2">
      <c r="A103" s="6">
        <v>41050700</v>
      </c>
      <c r="B103" s="16" t="s">
        <v>113</v>
      </c>
      <c r="C103" s="47">
        <v>0</v>
      </c>
      <c r="D103" s="47">
        <v>0</v>
      </c>
      <c r="E103" s="48">
        <f t="shared" si="45"/>
        <v>0</v>
      </c>
      <c r="F103" s="49">
        <f t="shared" si="46"/>
        <v>0</v>
      </c>
      <c r="G103" s="47">
        <v>255160.78</v>
      </c>
      <c r="H103" s="48">
        <f t="shared" si="47"/>
        <v>0</v>
      </c>
      <c r="I103" s="49">
        <f t="shared" si="48"/>
        <v>-255160.78</v>
      </c>
    </row>
    <row r="104" spans="1:9" ht="93" x14ac:dyDescent="0.2">
      <c r="A104" s="6">
        <v>41050900</v>
      </c>
      <c r="B104" s="16" t="s">
        <v>138</v>
      </c>
      <c r="C104" s="47">
        <v>0</v>
      </c>
      <c r="D104" s="47">
        <v>0</v>
      </c>
      <c r="E104" s="48">
        <f t="shared" si="45"/>
        <v>0</v>
      </c>
      <c r="F104" s="49">
        <f t="shared" si="46"/>
        <v>0</v>
      </c>
      <c r="G104" s="47">
        <v>733708</v>
      </c>
      <c r="H104" s="48">
        <f t="shared" si="47"/>
        <v>0</v>
      </c>
      <c r="I104" s="49">
        <f t="shared" si="48"/>
        <v>-733708</v>
      </c>
    </row>
    <row r="105" spans="1:9" ht="46.5" x14ac:dyDescent="0.2">
      <c r="A105" s="6">
        <v>41051000</v>
      </c>
      <c r="B105" s="16" t="s">
        <v>128</v>
      </c>
      <c r="C105" s="47">
        <v>3587648</v>
      </c>
      <c r="D105" s="47">
        <v>2334438.37</v>
      </c>
      <c r="E105" s="48">
        <f t="shared" ref="E105" si="53">IF(C105=0,0,D105/C105*100)</f>
        <v>65.068768452200445</v>
      </c>
      <c r="F105" s="49">
        <f t="shared" ref="F105" si="54">D105-C105</f>
        <v>-1253209.6299999999</v>
      </c>
      <c r="G105" s="47">
        <v>910193.11</v>
      </c>
      <c r="H105" s="48">
        <f t="shared" ref="H105" si="55">IF(G105&lt;0,0,IF(D105&lt;0,0,IF(G105=0,0,(IF(D105=0,0,(D105/G105)*100)))))</f>
        <v>256.47726228118779</v>
      </c>
      <c r="I105" s="49">
        <f t="shared" ref="I105" si="56">D105-G105</f>
        <v>1424245.2600000002</v>
      </c>
    </row>
    <row r="106" spans="1:9" ht="46.5" x14ac:dyDescent="0.2">
      <c r="A106" s="6">
        <v>41051100</v>
      </c>
      <c r="B106" s="16" t="s">
        <v>121</v>
      </c>
      <c r="C106" s="47">
        <v>1200000</v>
      </c>
      <c r="D106" s="47">
        <v>1200000</v>
      </c>
      <c r="E106" s="48">
        <f t="shared" si="45"/>
        <v>100</v>
      </c>
      <c r="F106" s="49">
        <f t="shared" si="46"/>
        <v>0</v>
      </c>
      <c r="G106" s="47">
        <v>150123</v>
      </c>
      <c r="H106" s="48">
        <f t="shared" si="47"/>
        <v>799.34453747926705</v>
      </c>
      <c r="I106" s="49">
        <f t="shared" si="48"/>
        <v>1049877</v>
      </c>
    </row>
    <row r="107" spans="1:9" ht="46.5" x14ac:dyDescent="0.2">
      <c r="A107" s="6">
        <v>41051200</v>
      </c>
      <c r="B107" s="16" t="s">
        <v>114</v>
      </c>
      <c r="C107" s="47">
        <v>1515101</v>
      </c>
      <c r="D107" s="47">
        <v>1209359.75</v>
      </c>
      <c r="E107" s="48">
        <f t="shared" si="45"/>
        <v>79.820404712293097</v>
      </c>
      <c r="F107" s="49">
        <f t="shared" si="46"/>
        <v>-305741.25</v>
      </c>
      <c r="G107" s="47">
        <v>1185732</v>
      </c>
      <c r="H107" s="48">
        <f t="shared" si="47"/>
        <v>101.99267203718885</v>
      </c>
      <c r="I107" s="49">
        <f t="shared" si="48"/>
        <v>23627.75</v>
      </c>
    </row>
    <row r="108" spans="1:9" ht="46.5" x14ac:dyDescent="0.2">
      <c r="A108" s="6">
        <v>41051400</v>
      </c>
      <c r="B108" s="16" t="s">
        <v>122</v>
      </c>
      <c r="C108" s="47">
        <v>2283607</v>
      </c>
      <c r="D108" s="47">
        <v>2257712.7999999998</v>
      </c>
      <c r="E108" s="48">
        <f t="shared" si="45"/>
        <v>98.866083349718224</v>
      </c>
      <c r="F108" s="49">
        <f t="shared" si="46"/>
        <v>-25894.200000000186</v>
      </c>
      <c r="G108" s="47">
        <v>1180173.57</v>
      </c>
      <c r="H108" s="48">
        <f t="shared" si="47"/>
        <v>191.30345377926059</v>
      </c>
      <c r="I108" s="49">
        <f t="shared" si="48"/>
        <v>1077539.2299999997</v>
      </c>
    </row>
    <row r="109" spans="1:9" ht="46.5" x14ac:dyDescent="0.2">
      <c r="A109" s="6">
        <v>41051500</v>
      </c>
      <c r="B109" s="16" t="s">
        <v>115</v>
      </c>
      <c r="C109" s="47">
        <v>217200</v>
      </c>
      <c r="D109" s="47">
        <v>217200</v>
      </c>
      <c r="E109" s="48">
        <f t="shared" si="45"/>
        <v>100</v>
      </c>
      <c r="F109" s="49">
        <f t="shared" si="46"/>
        <v>0</v>
      </c>
      <c r="G109" s="47">
        <v>2984600</v>
      </c>
      <c r="H109" s="48">
        <f t="shared" si="47"/>
        <v>7.2773570997788655</v>
      </c>
      <c r="I109" s="49">
        <f t="shared" si="48"/>
        <v>-2767400</v>
      </c>
    </row>
    <row r="110" spans="1:9" ht="46.5" x14ac:dyDescent="0.2">
      <c r="A110" s="6">
        <v>41051600</v>
      </c>
      <c r="B110" s="16" t="s">
        <v>141</v>
      </c>
      <c r="C110" s="47">
        <v>42500</v>
      </c>
      <c r="D110" s="47">
        <v>42500</v>
      </c>
      <c r="E110" s="48">
        <f t="shared" ref="E110:E111" si="57">IF(C110=0,0,D110/C110*100)</f>
        <v>100</v>
      </c>
      <c r="F110" s="49">
        <f t="shared" ref="F110:F111" si="58">D110-C110</f>
        <v>0</v>
      </c>
      <c r="G110" s="47">
        <v>0</v>
      </c>
      <c r="H110" s="48">
        <f t="shared" ref="H110:H111" si="59">IF(G110&lt;0,0,IF(D110&lt;0,0,IF(G110=0,0,(IF(D110=0,0,(D110/G110)*100)))))</f>
        <v>0</v>
      </c>
      <c r="I110" s="49">
        <f t="shared" ref="I110:I111" si="60">D110-G110</f>
        <v>42500</v>
      </c>
    </row>
    <row r="111" spans="1:9" ht="46.5" x14ac:dyDescent="0.2">
      <c r="A111" s="6">
        <v>41051700</v>
      </c>
      <c r="B111" s="16" t="s">
        <v>151</v>
      </c>
      <c r="C111" s="47">
        <v>238301.51</v>
      </c>
      <c r="D111" s="47">
        <v>238301.51</v>
      </c>
      <c r="E111" s="48">
        <f t="shared" si="57"/>
        <v>100</v>
      </c>
      <c r="F111" s="49">
        <f t="shared" si="58"/>
        <v>0</v>
      </c>
      <c r="G111" s="47">
        <v>0</v>
      </c>
      <c r="H111" s="48">
        <f t="shared" si="59"/>
        <v>0</v>
      </c>
      <c r="I111" s="49">
        <f t="shared" si="60"/>
        <v>238301.51</v>
      </c>
    </row>
    <row r="112" spans="1:9" ht="46.5" x14ac:dyDescent="0.2">
      <c r="A112" s="6">
        <v>41052000</v>
      </c>
      <c r="B112" s="16" t="s">
        <v>116</v>
      </c>
      <c r="C112" s="47">
        <v>0</v>
      </c>
      <c r="D112" s="47">
        <v>0</v>
      </c>
      <c r="E112" s="48">
        <f t="shared" si="45"/>
        <v>0</v>
      </c>
      <c r="F112" s="49">
        <f t="shared" si="46"/>
        <v>0</v>
      </c>
      <c r="G112" s="47">
        <v>139456.31</v>
      </c>
      <c r="H112" s="48">
        <f t="shared" si="47"/>
        <v>0</v>
      </c>
      <c r="I112" s="49">
        <f t="shared" si="48"/>
        <v>-139456.31</v>
      </c>
    </row>
    <row r="113" spans="1:9" ht="46.5" x14ac:dyDescent="0.2">
      <c r="A113" s="6">
        <v>41052200</v>
      </c>
      <c r="B113" s="16" t="s">
        <v>154</v>
      </c>
      <c r="C113" s="47">
        <v>0</v>
      </c>
      <c r="D113" s="47">
        <v>0</v>
      </c>
      <c r="E113" s="48">
        <f t="shared" ref="E113" si="61">IF(C113=0,0,D113/C113*100)</f>
        <v>0</v>
      </c>
      <c r="F113" s="49">
        <f t="shared" ref="F113" si="62">D113-C113</f>
        <v>0</v>
      </c>
      <c r="G113" s="47">
        <v>458100</v>
      </c>
      <c r="H113" s="48">
        <f t="shared" ref="H113" si="63">IF(G113&lt;0,0,IF(D113&lt;0,0,IF(G113=0,0,(IF(D113=0,0,(D113/G113)*100)))))</f>
        <v>0</v>
      </c>
      <c r="I113" s="49">
        <f t="shared" ref="I113" si="64">D113-G113</f>
        <v>-458100</v>
      </c>
    </row>
    <row r="114" spans="1:9" ht="46.5" x14ac:dyDescent="0.2">
      <c r="A114" s="6">
        <v>41053000</v>
      </c>
      <c r="B114" s="16" t="s">
        <v>143</v>
      </c>
      <c r="C114" s="47">
        <v>1709178</v>
      </c>
      <c r="D114" s="47">
        <v>1690213.4</v>
      </c>
      <c r="E114" s="48">
        <f t="shared" ref="E114" si="65">IF(C114=0,0,D114/C114*100)</f>
        <v>98.890425690010048</v>
      </c>
      <c r="F114" s="49">
        <f t="shared" ref="F114" si="66">D114-C114</f>
        <v>-18964.600000000093</v>
      </c>
      <c r="G114" s="47">
        <v>0</v>
      </c>
      <c r="H114" s="48">
        <f t="shared" ref="H114" si="67">IF(G114&lt;0,0,IF(D114&lt;0,0,IF(G114=0,0,(IF(D114=0,0,(D114/G114)*100)))))</f>
        <v>0</v>
      </c>
      <c r="I114" s="49">
        <f t="shared" ref="I114" si="68">D114-G114</f>
        <v>1690213.4</v>
      </c>
    </row>
    <row r="115" spans="1:9" ht="26.25" x14ac:dyDescent="0.2">
      <c r="A115" s="6">
        <v>41053900</v>
      </c>
      <c r="B115" s="16" t="s">
        <v>117</v>
      </c>
      <c r="C115" s="47">
        <v>37700000</v>
      </c>
      <c r="D115" s="47">
        <v>37594039.57</v>
      </c>
      <c r="E115" s="48">
        <f t="shared" si="45"/>
        <v>99.71893785145889</v>
      </c>
      <c r="F115" s="49">
        <f t="shared" si="46"/>
        <v>-105960.4299999997</v>
      </c>
      <c r="G115" s="47">
        <v>2500187.7599999998</v>
      </c>
      <c r="H115" s="48">
        <f t="shared" si="47"/>
        <v>1503.6486527715824</v>
      </c>
      <c r="I115" s="49">
        <f t="shared" si="48"/>
        <v>35093851.810000002</v>
      </c>
    </row>
    <row r="116" spans="1:9" ht="46.5" x14ac:dyDescent="0.2">
      <c r="A116" s="6">
        <v>41054300</v>
      </c>
      <c r="B116" s="16" t="s">
        <v>136</v>
      </c>
      <c r="C116" s="47">
        <v>0</v>
      </c>
      <c r="D116" s="47">
        <v>0</v>
      </c>
      <c r="E116" s="48">
        <f t="shared" si="45"/>
        <v>0</v>
      </c>
      <c r="F116" s="49">
        <f t="shared" si="46"/>
        <v>0</v>
      </c>
      <c r="G116" s="47">
        <v>335494.14</v>
      </c>
      <c r="H116" s="48">
        <f t="shared" ref="H116" si="69">IF(G116&lt;0,0,IF(D116&lt;0,0,IF(G116=0,0,(IF(D116=0,0,(D116/G116)*100)))))</f>
        <v>0</v>
      </c>
      <c r="I116" s="49">
        <f t="shared" ref="I116" si="70">D116-G116</f>
        <v>-335494.14</v>
      </c>
    </row>
    <row r="117" spans="1:9" ht="46.5" x14ac:dyDescent="0.2">
      <c r="A117" s="6">
        <v>41054500</v>
      </c>
      <c r="B117" s="16" t="s">
        <v>155</v>
      </c>
      <c r="C117" s="47">
        <v>0</v>
      </c>
      <c r="D117" s="47">
        <v>0</v>
      </c>
      <c r="E117" s="48">
        <f t="shared" ref="E117" si="71">IF(C117=0,0,D117/C117*100)</f>
        <v>0</v>
      </c>
      <c r="F117" s="49">
        <f t="shared" ref="F117" si="72">D117-C117</f>
        <v>0</v>
      </c>
      <c r="G117" s="47">
        <v>742145.7</v>
      </c>
      <c r="H117" s="48">
        <f t="shared" ref="H117" si="73">IF(G117&lt;0,0,IF(D117&lt;0,0,IF(G117=0,0,(IF(D117=0,0,(D117/G117)*100)))))</f>
        <v>0</v>
      </c>
      <c r="I117" s="49">
        <f t="shared" ref="I117" si="74">D117-G117</f>
        <v>-742145.7</v>
      </c>
    </row>
    <row r="118" spans="1:9" ht="46.5" x14ac:dyDescent="0.2">
      <c r="A118" s="6">
        <v>41055000</v>
      </c>
      <c r="B118" s="16" t="s">
        <v>145</v>
      </c>
      <c r="C118" s="47">
        <v>1782240</v>
      </c>
      <c r="D118" s="47">
        <v>1782240</v>
      </c>
      <c r="E118" s="48">
        <f t="shared" ref="E118" si="75">IF(C118=0,0,D118/C118*100)</f>
        <v>100</v>
      </c>
      <c r="F118" s="49">
        <f t="shared" ref="F118" si="76">D118-C118</f>
        <v>0</v>
      </c>
      <c r="G118" s="47">
        <v>0</v>
      </c>
      <c r="H118" s="48">
        <f t="shared" ref="H118" si="77">IF(G118&lt;0,0,IF(D118&lt;0,0,IF(G118=0,0,(IF(D118=0,0,(D118/G118)*100)))))</f>
        <v>0</v>
      </c>
      <c r="I118" s="49">
        <f t="shared" ref="I118" si="78">D118-G118</f>
        <v>1782240</v>
      </c>
    </row>
    <row r="119" spans="1:9" ht="25.5" x14ac:dyDescent="0.2">
      <c r="A119" s="85" t="s">
        <v>61</v>
      </c>
      <c r="B119" s="86"/>
      <c r="C119" s="63">
        <f>C7+C57+C83</f>
        <v>282046200</v>
      </c>
      <c r="D119" s="63">
        <f>D7+D57+D83</f>
        <v>289277503.11000001</v>
      </c>
      <c r="E119" s="64">
        <f>IF(C119=0,0,D119/C119*100)</f>
        <v>102.56387184439997</v>
      </c>
      <c r="F119" s="63">
        <f>F7+F57+F83</f>
        <v>7231303.1100000236</v>
      </c>
      <c r="G119" s="63">
        <f>G7+G57+G83</f>
        <v>277139741.80000001</v>
      </c>
      <c r="H119" s="64">
        <f t="shared" si="21"/>
        <v>104.37965382776437</v>
      </c>
      <c r="I119" s="63">
        <f>D119-G119</f>
        <v>12137761.310000002</v>
      </c>
    </row>
    <row r="120" spans="1:9" ht="25.5" x14ac:dyDescent="0.2">
      <c r="A120" s="85" t="s">
        <v>75</v>
      </c>
      <c r="B120" s="86"/>
      <c r="C120" s="63">
        <f>C119+C87</f>
        <v>474585480.81999999</v>
      </c>
      <c r="D120" s="63">
        <f>D119+D87</f>
        <v>480105475.98000002</v>
      </c>
      <c r="E120" s="64">
        <f>IF(C120=0,0,D120/C120*100)</f>
        <v>101.16311926577745</v>
      </c>
      <c r="F120" s="63">
        <f>D120-C120</f>
        <v>5519995.1600000262</v>
      </c>
      <c r="G120" s="63">
        <f>G119+G87</f>
        <v>488797877.37</v>
      </c>
      <c r="H120" s="64">
        <f t="shared" si="21"/>
        <v>98.221677754255026</v>
      </c>
      <c r="I120" s="63">
        <f>D120-G120</f>
        <v>-8692401.3899999857</v>
      </c>
    </row>
    <row r="121" spans="1:9" ht="27" x14ac:dyDescent="0.2">
      <c r="A121" s="81" t="s">
        <v>74</v>
      </c>
      <c r="B121" s="81"/>
      <c r="C121" s="81"/>
      <c r="D121" s="81"/>
      <c r="E121" s="81"/>
      <c r="F121" s="81"/>
      <c r="G121" s="81"/>
      <c r="H121" s="81"/>
      <c r="I121" s="81"/>
    </row>
    <row r="122" spans="1:9" ht="25.5" x14ac:dyDescent="0.2">
      <c r="A122" s="3">
        <v>10000000</v>
      </c>
      <c r="B122" s="17" t="s">
        <v>1</v>
      </c>
      <c r="C122" s="65">
        <f>C123+C126</f>
        <v>113300</v>
      </c>
      <c r="D122" s="65">
        <f>D123+D126</f>
        <v>89271.32</v>
      </c>
      <c r="E122" s="42">
        <f t="shared" ref="E122:E139" si="79">IF(C122=0,0,D122/C122*100)</f>
        <v>78.791985878199483</v>
      </c>
      <c r="F122" s="65">
        <f t="shared" ref="F122:F139" si="80">D122-C122</f>
        <v>-24028.679999999993</v>
      </c>
      <c r="G122" s="65">
        <f>G123+G126</f>
        <v>112939.59</v>
      </c>
      <c r="H122" s="42">
        <f t="shared" si="21"/>
        <v>79.043424896442431</v>
      </c>
      <c r="I122" s="65">
        <f t="shared" ref="I122:I139" si="81">D122-G122</f>
        <v>-23668.26999999999</v>
      </c>
    </row>
    <row r="123" spans="1:9" ht="25.5" x14ac:dyDescent="0.2">
      <c r="A123" s="4">
        <v>12000000</v>
      </c>
      <c r="B123" s="18" t="s">
        <v>129</v>
      </c>
      <c r="C123" s="66">
        <f>C124</f>
        <v>0</v>
      </c>
      <c r="D123" s="66">
        <f>D124</f>
        <v>0</v>
      </c>
      <c r="E123" s="44">
        <f t="shared" ref="E123:E125" si="82">IF(C123=0,0,D123/C123*100)</f>
        <v>0</v>
      </c>
      <c r="F123" s="66">
        <f t="shared" ref="F123:F125" si="83">D123-C123</f>
        <v>0</v>
      </c>
      <c r="G123" s="66">
        <f>G124</f>
        <v>-3250</v>
      </c>
      <c r="H123" s="44">
        <f t="shared" ref="H123:H125" si="84">IF(G123&lt;0,0,IF(D123&lt;0,0,IF(G123=0,0,(IF(D123=0,0,(D123/G123)*100)))))</f>
        <v>0</v>
      </c>
      <c r="I123" s="66">
        <f t="shared" ref="I123:I125" si="85">D123-G123</f>
        <v>3250</v>
      </c>
    </row>
    <row r="124" spans="1:9" ht="26.25" x14ac:dyDescent="0.2">
      <c r="A124" s="5">
        <v>12020000</v>
      </c>
      <c r="B124" s="15" t="s">
        <v>130</v>
      </c>
      <c r="C124" s="45">
        <f>SUM(C125:C125)</f>
        <v>0</v>
      </c>
      <c r="D124" s="45">
        <f>SUM(D125:D125)</f>
        <v>0</v>
      </c>
      <c r="E124" s="46">
        <f t="shared" si="82"/>
        <v>0</v>
      </c>
      <c r="F124" s="45">
        <f t="shared" si="83"/>
        <v>0</v>
      </c>
      <c r="G124" s="45">
        <f>SUM(G125:G125)</f>
        <v>-3250</v>
      </c>
      <c r="H124" s="46">
        <f t="shared" si="84"/>
        <v>0</v>
      </c>
      <c r="I124" s="45">
        <f t="shared" si="85"/>
        <v>3250</v>
      </c>
    </row>
    <row r="125" spans="1:9" ht="26.25" x14ac:dyDescent="0.2">
      <c r="A125" s="6">
        <v>12020100</v>
      </c>
      <c r="B125" s="16" t="s">
        <v>131</v>
      </c>
      <c r="C125" s="47">
        <v>0</v>
      </c>
      <c r="D125" s="47">
        <v>0</v>
      </c>
      <c r="E125" s="48">
        <f t="shared" si="82"/>
        <v>0</v>
      </c>
      <c r="F125" s="49">
        <f t="shared" si="83"/>
        <v>0</v>
      </c>
      <c r="G125" s="47">
        <v>-3250</v>
      </c>
      <c r="H125" s="48">
        <f t="shared" si="84"/>
        <v>0</v>
      </c>
      <c r="I125" s="49">
        <f t="shared" si="85"/>
        <v>3250</v>
      </c>
    </row>
    <row r="126" spans="1:9" ht="25.5" x14ac:dyDescent="0.2">
      <c r="A126" s="4">
        <v>19000000</v>
      </c>
      <c r="B126" s="18" t="s">
        <v>32</v>
      </c>
      <c r="C126" s="66">
        <f>C127</f>
        <v>113300</v>
      </c>
      <c r="D126" s="66">
        <f>D127</f>
        <v>89271.32</v>
      </c>
      <c r="E126" s="44">
        <f t="shared" si="79"/>
        <v>78.791985878199483</v>
      </c>
      <c r="F126" s="66">
        <f t="shared" si="80"/>
        <v>-24028.679999999993</v>
      </c>
      <c r="G126" s="66">
        <f>G127</f>
        <v>116189.59</v>
      </c>
      <c r="H126" s="44">
        <f t="shared" si="21"/>
        <v>76.832459775441166</v>
      </c>
      <c r="I126" s="66">
        <f t="shared" si="81"/>
        <v>-26918.26999999999</v>
      </c>
    </row>
    <row r="127" spans="1:9" ht="26.25" x14ac:dyDescent="0.2">
      <c r="A127" s="5">
        <v>19010000</v>
      </c>
      <c r="B127" s="15" t="s">
        <v>33</v>
      </c>
      <c r="C127" s="45">
        <f>SUM(C128:C130)</f>
        <v>113300</v>
      </c>
      <c r="D127" s="45">
        <f>SUM(D128:D130)</f>
        <v>89271.32</v>
      </c>
      <c r="E127" s="46">
        <f t="shared" si="79"/>
        <v>78.791985878199483</v>
      </c>
      <c r="F127" s="45">
        <f t="shared" si="80"/>
        <v>-24028.679999999993</v>
      </c>
      <c r="G127" s="45">
        <f>SUM(G128:G130)</f>
        <v>116189.59</v>
      </c>
      <c r="H127" s="46">
        <f t="shared" si="21"/>
        <v>76.832459775441166</v>
      </c>
      <c r="I127" s="45">
        <f t="shared" si="81"/>
        <v>-26918.26999999999</v>
      </c>
    </row>
    <row r="128" spans="1:9" ht="26.25" x14ac:dyDescent="0.2">
      <c r="A128" s="6">
        <v>19010100</v>
      </c>
      <c r="B128" s="16" t="s">
        <v>34</v>
      </c>
      <c r="C128" s="47">
        <v>75200</v>
      </c>
      <c r="D128" s="47">
        <v>49988.05</v>
      </c>
      <c r="E128" s="48">
        <f t="shared" si="79"/>
        <v>66.473470744680853</v>
      </c>
      <c r="F128" s="49">
        <f t="shared" si="80"/>
        <v>-25211.949999999997</v>
      </c>
      <c r="G128" s="47">
        <v>77109.69</v>
      </c>
      <c r="H128" s="48">
        <f t="shared" si="21"/>
        <v>64.827196166914945</v>
      </c>
      <c r="I128" s="49">
        <f t="shared" si="81"/>
        <v>-27121.64</v>
      </c>
    </row>
    <row r="129" spans="1:9" ht="26.25" x14ac:dyDescent="0.2">
      <c r="A129" s="6">
        <v>19010200</v>
      </c>
      <c r="B129" s="16" t="s">
        <v>35</v>
      </c>
      <c r="C129" s="47">
        <v>38000</v>
      </c>
      <c r="D129" s="47">
        <v>39525.4</v>
      </c>
      <c r="E129" s="48">
        <f t="shared" si="79"/>
        <v>104.01421052631579</v>
      </c>
      <c r="F129" s="49">
        <f t="shared" si="80"/>
        <v>1525.4000000000015</v>
      </c>
      <c r="G129" s="47">
        <v>38949.9</v>
      </c>
      <c r="H129" s="48">
        <f t="shared" si="21"/>
        <v>101.47753909509396</v>
      </c>
      <c r="I129" s="49">
        <f t="shared" si="81"/>
        <v>575.5</v>
      </c>
    </row>
    <row r="130" spans="1:9" ht="46.5" x14ac:dyDescent="0.2">
      <c r="A130" s="6">
        <v>19010300</v>
      </c>
      <c r="B130" s="16" t="s">
        <v>36</v>
      </c>
      <c r="C130" s="47">
        <v>100</v>
      </c>
      <c r="D130" s="47">
        <v>-242.13</v>
      </c>
      <c r="E130" s="48">
        <f t="shared" si="79"/>
        <v>-242.13</v>
      </c>
      <c r="F130" s="49">
        <f t="shared" si="80"/>
        <v>-342.13</v>
      </c>
      <c r="G130" s="47">
        <v>130</v>
      </c>
      <c r="H130" s="48">
        <f t="shared" si="21"/>
        <v>0</v>
      </c>
      <c r="I130" s="49">
        <f t="shared" si="81"/>
        <v>-372.13</v>
      </c>
    </row>
    <row r="131" spans="1:9" ht="25.5" x14ac:dyDescent="0.2">
      <c r="A131" s="3">
        <v>20000000</v>
      </c>
      <c r="B131" s="17" t="s">
        <v>37</v>
      </c>
      <c r="C131" s="65">
        <f>C132+C134+C137+C141</f>
        <v>43657985.840000004</v>
      </c>
      <c r="D131" s="65">
        <f>D132+D134+D137+D141</f>
        <v>20152741.920000002</v>
      </c>
      <c r="E131" s="42">
        <f t="shared" si="79"/>
        <v>46.16049396748808</v>
      </c>
      <c r="F131" s="65">
        <f t="shared" si="80"/>
        <v>-23505243.920000002</v>
      </c>
      <c r="G131" s="65">
        <f>G132+G134+G137+G141</f>
        <v>21125325.170000002</v>
      </c>
      <c r="H131" s="42">
        <f t="shared" ref="H131:H157" si="86">IF(G131&lt;0,0,IF(D131&lt;0,0,IF(G131=0,0,(IF(D131=0,0,(D131/G131)*100)))))</f>
        <v>95.396126487173973</v>
      </c>
      <c r="I131" s="65">
        <f t="shared" si="81"/>
        <v>-972583.25</v>
      </c>
    </row>
    <row r="132" spans="1:9" ht="25.5" x14ac:dyDescent="0.2">
      <c r="A132" s="4">
        <v>21000000</v>
      </c>
      <c r="B132" s="18" t="s">
        <v>132</v>
      </c>
      <c r="C132" s="66">
        <f>C133</f>
        <v>0</v>
      </c>
      <c r="D132" s="66">
        <f>D133</f>
        <v>23968.720000000001</v>
      </c>
      <c r="E132" s="44">
        <f t="shared" ref="E132:E133" si="87">IF(C132=0,0,D132/C132*100)</f>
        <v>0</v>
      </c>
      <c r="F132" s="66">
        <f t="shared" ref="F132:F133" si="88">D132-C132</f>
        <v>23968.720000000001</v>
      </c>
      <c r="G132" s="66">
        <f>G133</f>
        <v>45697.49</v>
      </c>
      <c r="H132" s="44">
        <f t="shared" ref="H132:H133" si="89">IF(G132&lt;0,0,IF(D132&lt;0,0,IF(G132=0,0,(IF(D132=0,0,(D132/G132)*100)))))</f>
        <v>52.450845768553158</v>
      </c>
      <c r="I132" s="66">
        <f t="shared" ref="I132:I133" si="90">D132-G132</f>
        <v>-21728.769999999997</v>
      </c>
    </row>
    <row r="133" spans="1:9" ht="26.25" x14ac:dyDescent="0.2">
      <c r="A133" s="5">
        <v>21110000</v>
      </c>
      <c r="B133" s="19" t="s">
        <v>133</v>
      </c>
      <c r="C133" s="67">
        <v>0</v>
      </c>
      <c r="D133" s="67">
        <v>23968.720000000001</v>
      </c>
      <c r="E133" s="46">
        <f t="shared" si="87"/>
        <v>0</v>
      </c>
      <c r="F133" s="67">
        <f t="shared" si="88"/>
        <v>23968.720000000001</v>
      </c>
      <c r="G133" s="67">
        <v>45697.49</v>
      </c>
      <c r="H133" s="46">
        <f t="shared" si="89"/>
        <v>52.450845768553158</v>
      </c>
      <c r="I133" s="67">
        <f t="shared" si="90"/>
        <v>-21728.769999999997</v>
      </c>
    </row>
    <row r="134" spans="1:9" ht="25.5" x14ac:dyDescent="0.2">
      <c r="A134" s="4">
        <v>24000000</v>
      </c>
      <c r="B134" s="18" t="s">
        <v>48</v>
      </c>
      <c r="C134" s="66">
        <f>C135</f>
        <v>0</v>
      </c>
      <c r="D134" s="66">
        <f>D135</f>
        <v>3102.5</v>
      </c>
      <c r="E134" s="44">
        <f t="shared" si="79"/>
        <v>0</v>
      </c>
      <c r="F134" s="66">
        <f t="shared" si="80"/>
        <v>3102.5</v>
      </c>
      <c r="G134" s="66">
        <f>G135</f>
        <v>0</v>
      </c>
      <c r="H134" s="44">
        <f t="shared" si="86"/>
        <v>0</v>
      </c>
      <c r="I134" s="66">
        <f t="shared" si="81"/>
        <v>3102.5</v>
      </c>
    </row>
    <row r="135" spans="1:9" ht="26.25" x14ac:dyDescent="0.2">
      <c r="A135" s="5">
        <v>24060000</v>
      </c>
      <c r="B135" s="19" t="s">
        <v>40</v>
      </c>
      <c r="C135" s="67">
        <f>C136</f>
        <v>0</v>
      </c>
      <c r="D135" s="67">
        <f>D136</f>
        <v>3102.5</v>
      </c>
      <c r="E135" s="46">
        <f t="shared" si="79"/>
        <v>0</v>
      </c>
      <c r="F135" s="67">
        <f t="shared" si="80"/>
        <v>3102.5</v>
      </c>
      <c r="G135" s="67">
        <f>G136</f>
        <v>0</v>
      </c>
      <c r="H135" s="46">
        <f t="shared" si="86"/>
        <v>0</v>
      </c>
      <c r="I135" s="67">
        <f t="shared" si="81"/>
        <v>3102.5</v>
      </c>
    </row>
    <row r="136" spans="1:9" ht="46.5" x14ac:dyDescent="0.2">
      <c r="A136" s="6">
        <v>24062100</v>
      </c>
      <c r="B136" s="20" t="s">
        <v>62</v>
      </c>
      <c r="C136" s="68">
        <v>0</v>
      </c>
      <c r="D136" s="68">
        <v>3102.5</v>
      </c>
      <c r="E136" s="48">
        <f t="shared" si="79"/>
        <v>0</v>
      </c>
      <c r="F136" s="69">
        <f t="shared" si="80"/>
        <v>3102.5</v>
      </c>
      <c r="G136" s="68">
        <v>0</v>
      </c>
      <c r="H136" s="48">
        <f t="shared" si="86"/>
        <v>0</v>
      </c>
      <c r="I136" s="69">
        <f t="shared" si="81"/>
        <v>3102.5</v>
      </c>
    </row>
    <row r="137" spans="1:9" ht="25.5" x14ac:dyDescent="0.2">
      <c r="A137" s="4">
        <v>25000000</v>
      </c>
      <c r="B137" s="18" t="s">
        <v>64</v>
      </c>
      <c r="C137" s="66">
        <f>C138+C139</f>
        <v>13447985.84</v>
      </c>
      <c r="D137" s="66">
        <f>D138+D139</f>
        <v>10836977.699999999</v>
      </c>
      <c r="E137" s="44">
        <f t="shared" si="79"/>
        <v>80.584392554654855</v>
      </c>
      <c r="F137" s="66">
        <f t="shared" si="80"/>
        <v>-2611008.1400000006</v>
      </c>
      <c r="G137" s="66">
        <f>G138+G139</f>
        <v>11956130.24</v>
      </c>
      <c r="H137" s="44">
        <f t="shared" si="86"/>
        <v>90.639508624154956</v>
      </c>
      <c r="I137" s="66">
        <f t="shared" si="81"/>
        <v>-1119152.540000001</v>
      </c>
    </row>
    <row r="138" spans="1:9" ht="26.25" x14ac:dyDescent="0.2">
      <c r="A138" s="5">
        <v>25010000</v>
      </c>
      <c r="B138" s="19" t="s">
        <v>65</v>
      </c>
      <c r="C138" s="67">
        <v>9124306.2599999998</v>
      </c>
      <c r="D138" s="67">
        <v>6547239.6600000001</v>
      </c>
      <c r="E138" s="46">
        <f t="shared" si="79"/>
        <v>71.756026961769265</v>
      </c>
      <c r="F138" s="67">
        <f t="shared" si="80"/>
        <v>-2577066.5999999996</v>
      </c>
      <c r="G138" s="67">
        <v>9239218.3800000008</v>
      </c>
      <c r="H138" s="46">
        <f t="shared" si="86"/>
        <v>70.863566491433005</v>
      </c>
      <c r="I138" s="67">
        <f t="shared" si="81"/>
        <v>-2691978.7200000007</v>
      </c>
    </row>
    <row r="139" spans="1:9" ht="26.25" x14ac:dyDescent="0.2">
      <c r="A139" s="5">
        <v>25020000</v>
      </c>
      <c r="B139" s="19" t="s">
        <v>66</v>
      </c>
      <c r="C139" s="67">
        <v>4323679.5799999991</v>
      </c>
      <c r="D139" s="67">
        <v>4289738.04</v>
      </c>
      <c r="E139" s="46">
        <f t="shared" si="79"/>
        <v>99.214984843997172</v>
      </c>
      <c r="F139" s="67">
        <f t="shared" si="80"/>
        <v>-33941.539999999106</v>
      </c>
      <c r="G139" s="67">
        <v>2716911.86</v>
      </c>
      <c r="H139" s="46">
        <f t="shared" si="86"/>
        <v>157.89021731459482</v>
      </c>
      <c r="I139" s="67">
        <f t="shared" si="81"/>
        <v>1572826.1800000002</v>
      </c>
    </row>
    <row r="140" spans="1:9" ht="25.5" x14ac:dyDescent="0.2">
      <c r="A140" s="87" t="s">
        <v>83</v>
      </c>
      <c r="B140" s="88"/>
      <c r="C140" s="70">
        <f>C141+C142</f>
        <v>107432315</v>
      </c>
      <c r="D140" s="70">
        <f>D141+D142</f>
        <v>95596942.430000007</v>
      </c>
      <c r="E140" s="64">
        <f t="shared" ref="E140:E147" si="91">IF(C140=0,0,D140/C140*100)</f>
        <v>88.983414748160286</v>
      </c>
      <c r="F140" s="70">
        <f t="shared" ref="F140:F147" si="92">D140-C140</f>
        <v>-11835372.569999993</v>
      </c>
      <c r="G140" s="70">
        <f>G141+G142</f>
        <v>17479073.289999999</v>
      </c>
      <c r="H140" s="64">
        <f t="shared" si="86"/>
        <v>546.92225865711214</v>
      </c>
      <c r="I140" s="70">
        <f t="shared" ref="I140:I147" si="93">D140-G140</f>
        <v>78117869.140000015</v>
      </c>
    </row>
    <row r="141" spans="1:9" ht="26.25" x14ac:dyDescent="0.2">
      <c r="A141" s="8">
        <v>24170000</v>
      </c>
      <c r="B141" s="21" t="s">
        <v>63</v>
      </c>
      <c r="C141" s="71">
        <v>30210000</v>
      </c>
      <c r="D141" s="71">
        <v>9288693</v>
      </c>
      <c r="E141" s="46">
        <f t="shared" si="91"/>
        <v>30.74708043694141</v>
      </c>
      <c r="F141" s="67">
        <f t="shared" si="92"/>
        <v>-20921307</v>
      </c>
      <c r="G141" s="71">
        <v>9123497.4399999995</v>
      </c>
      <c r="H141" s="46">
        <f t="shared" si="86"/>
        <v>101.81066045216099</v>
      </c>
      <c r="I141" s="67">
        <f t="shared" si="93"/>
        <v>165195.56000000052</v>
      </c>
    </row>
    <row r="142" spans="1:9" ht="25.5" x14ac:dyDescent="0.2">
      <c r="A142" s="3">
        <v>30000000</v>
      </c>
      <c r="B142" s="17" t="s">
        <v>67</v>
      </c>
      <c r="C142" s="65">
        <f>C143+C145</f>
        <v>77222315</v>
      </c>
      <c r="D142" s="65">
        <f>D143+D145</f>
        <v>86308249.430000007</v>
      </c>
      <c r="E142" s="42">
        <f t="shared" si="91"/>
        <v>111.76594411861392</v>
      </c>
      <c r="F142" s="65">
        <f t="shared" si="92"/>
        <v>9085934.4300000072</v>
      </c>
      <c r="G142" s="65">
        <f>G143+G145</f>
        <v>8355575.8499999996</v>
      </c>
      <c r="H142" s="42">
        <f t="shared" si="86"/>
        <v>1032.9419656934838</v>
      </c>
      <c r="I142" s="65">
        <f t="shared" si="93"/>
        <v>77952673.580000013</v>
      </c>
    </row>
    <row r="143" spans="1:9" ht="26.25" x14ac:dyDescent="0.2">
      <c r="A143" s="5">
        <v>31000000</v>
      </c>
      <c r="B143" s="19" t="s">
        <v>81</v>
      </c>
      <c r="C143" s="67">
        <f>C144</f>
        <v>322917</v>
      </c>
      <c r="D143" s="67">
        <f>D144</f>
        <v>322917</v>
      </c>
      <c r="E143" s="46">
        <f t="shared" ref="E143:E144" si="94">IF(C143=0,0,D143/C143*100)</f>
        <v>100</v>
      </c>
      <c r="F143" s="67">
        <f t="shared" ref="F143" si="95">D143-C143</f>
        <v>0</v>
      </c>
      <c r="G143" s="67">
        <f>G144</f>
        <v>0</v>
      </c>
      <c r="H143" s="46">
        <f t="shared" ref="H143:H144" si="96">IF(G143&lt;0,0,IF(D143&lt;0,0,IF(G143=0,0,(IF(D143=0,0,(D143/G143)*100)))))</f>
        <v>0</v>
      </c>
      <c r="I143" s="67">
        <f t="shared" ref="I143:I144" si="97">D143-G143</f>
        <v>322917</v>
      </c>
    </row>
    <row r="144" spans="1:9" ht="46.5" x14ac:dyDescent="0.2">
      <c r="A144" s="6">
        <v>31030000</v>
      </c>
      <c r="B144" s="20" t="s">
        <v>152</v>
      </c>
      <c r="C144" s="68">
        <v>322917</v>
      </c>
      <c r="D144" s="68">
        <v>322917</v>
      </c>
      <c r="E144" s="48">
        <f t="shared" si="94"/>
        <v>100</v>
      </c>
      <c r="F144" s="69">
        <f>P15000</f>
        <v>0</v>
      </c>
      <c r="G144" s="68">
        <v>0</v>
      </c>
      <c r="H144" s="48">
        <f t="shared" si="96"/>
        <v>0</v>
      </c>
      <c r="I144" s="69">
        <f t="shared" si="97"/>
        <v>322917</v>
      </c>
    </row>
    <row r="145" spans="1:9" ht="25.5" x14ac:dyDescent="0.2">
      <c r="A145" s="4">
        <v>33000000</v>
      </c>
      <c r="B145" s="18" t="s">
        <v>68</v>
      </c>
      <c r="C145" s="66">
        <f>C146</f>
        <v>76899398</v>
      </c>
      <c r="D145" s="66">
        <f>D146</f>
        <v>85985332.430000007</v>
      </c>
      <c r="E145" s="44">
        <f t="shared" si="91"/>
        <v>111.81535183149289</v>
      </c>
      <c r="F145" s="66">
        <f t="shared" si="92"/>
        <v>9085934.4300000072</v>
      </c>
      <c r="G145" s="66">
        <f>G146</f>
        <v>8355575.8499999996</v>
      </c>
      <c r="H145" s="44">
        <f t="shared" si="86"/>
        <v>1029.0772769419598</v>
      </c>
      <c r="I145" s="66">
        <f t="shared" si="93"/>
        <v>77629756.580000013</v>
      </c>
    </row>
    <row r="146" spans="1:9" ht="26.25" x14ac:dyDescent="0.2">
      <c r="A146" s="5">
        <v>33010000</v>
      </c>
      <c r="B146" s="19" t="s">
        <v>69</v>
      </c>
      <c r="C146" s="67">
        <f t="shared" ref="C146:D146" si="98">C147</f>
        <v>76899398</v>
      </c>
      <c r="D146" s="67">
        <f t="shared" si="98"/>
        <v>85985332.430000007</v>
      </c>
      <c r="E146" s="46">
        <f t="shared" si="91"/>
        <v>111.81535183149289</v>
      </c>
      <c r="F146" s="67">
        <f t="shared" si="92"/>
        <v>9085934.4300000072</v>
      </c>
      <c r="G146" s="67">
        <f>G147</f>
        <v>8355575.8499999996</v>
      </c>
      <c r="H146" s="46">
        <f t="shared" si="86"/>
        <v>1029.0772769419598</v>
      </c>
      <c r="I146" s="67">
        <f t="shared" si="93"/>
        <v>77629756.580000013</v>
      </c>
    </row>
    <row r="147" spans="1:9" ht="46.5" x14ac:dyDescent="0.2">
      <c r="A147" s="6">
        <v>33010100</v>
      </c>
      <c r="B147" s="20" t="s">
        <v>70</v>
      </c>
      <c r="C147" s="68">
        <v>76899398</v>
      </c>
      <c r="D147" s="68">
        <v>85985332.430000007</v>
      </c>
      <c r="E147" s="48">
        <f t="shared" si="91"/>
        <v>111.81535183149289</v>
      </c>
      <c r="F147" s="69">
        <f t="shared" si="92"/>
        <v>9085934.4300000072</v>
      </c>
      <c r="G147" s="68">
        <v>8355575.8499999996</v>
      </c>
      <c r="H147" s="48">
        <f t="shared" si="86"/>
        <v>1029.0772769419598</v>
      </c>
      <c r="I147" s="69">
        <f t="shared" si="93"/>
        <v>77629756.580000013</v>
      </c>
    </row>
    <row r="148" spans="1:9" ht="25.5" x14ac:dyDescent="0.2">
      <c r="A148" s="3">
        <v>40000000</v>
      </c>
      <c r="B148" s="13" t="s">
        <v>49</v>
      </c>
      <c r="C148" s="65">
        <f t="shared" ref="C148:D150" si="99">C149</f>
        <v>100</v>
      </c>
      <c r="D148" s="65">
        <f t="shared" si="99"/>
        <v>0</v>
      </c>
      <c r="E148" s="42">
        <f t="shared" ref="E148:E153" si="100">IF(C148=0,0,D148/C148*100)</f>
        <v>0</v>
      </c>
      <c r="F148" s="65">
        <f t="shared" ref="F148:F153" si="101">D148-C148</f>
        <v>-100</v>
      </c>
      <c r="G148" s="65">
        <f>G149</f>
        <v>0</v>
      </c>
      <c r="H148" s="42">
        <f t="shared" si="86"/>
        <v>0</v>
      </c>
      <c r="I148" s="65">
        <f t="shared" ref="I148:I153" si="102">D148-G148</f>
        <v>0</v>
      </c>
    </row>
    <row r="149" spans="1:9" ht="25.5" x14ac:dyDescent="0.2">
      <c r="A149" s="4">
        <v>41000000</v>
      </c>
      <c r="B149" s="14" t="s">
        <v>50</v>
      </c>
      <c r="C149" s="66">
        <f t="shared" si="99"/>
        <v>100</v>
      </c>
      <c r="D149" s="66">
        <f t="shared" si="99"/>
        <v>0</v>
      </c>
      <c r="E149" s="44">
        <f t="shared" si="100"/>
        <v>0</v>
      </c>
      <c r="F149" s="66">
        <f t="shared" si="101"/>
        <v>-100</v>
      </c>
      <c r="G149" s="66">
        <f>G150</f>
        <v>0</v>
      </c>
      <c r="H149" s="44">
        <f t="shared" si="86"/>
        <v>0</v>
      </c>
      <c r="I149" s="66">
        <f t="shared" si="102"/>
        <v>0</v>
      </c>
    </row>
    <row r="150" spans="1:9" ht="26.25" x14ac:dyDescent="0.2">
      <c r="A150" s="5">
        <v>41030000</v>
      </c>
      <c r="B150" s="15" t="s">
        <v>53</v>
      </c>
      <c r="C150" s="67">
        <f t="shared" si="99"/>
        <v>100</v>
      </c>
      <c r="D150" s="67">
        <f t="shared" si="99"/>
        <v>0</v>
      </c>
      <c r="E150" s="46">
        <f t="shared" si="100"/>
        <v>0</v>
      </c>
      <c r="F150" s="67">
        <f t="shared" si="101"/>
        <v>-100</v>
      </c>
      <c r="G150" s="67">
        <f>G151</f>
        <v>0</v>
      </c>
      <c r="H150" s="46">
        <f t="shared" si="86"/>
        <v>0</v>
      </c>
      <c r="I150" s="67">
        <f t="shared" si="102"/>
        <v>0</v>
      </c>
    </row>
    <row r="151" spans="1:9" ht="46.5" x14ac:dyDescent="0.2">
      <c r="A151" s="6">
        <v>41031400</v>
      </c>
      <c r="B151" s="16" t="s">
        <v>137</v>
      </c>
      <c r="C151" s="68">
        <v>100</v>
      </c>
      <c r="D151" s="68">
        <v>0</v>
      </c>
      <c r="E151" s="48">
        <f t="shared" si="100"/>
        <v>0</v>
      </c>
      <c r="F151" s="69">
        <f t="shared" si="101"/>
        <v>-100</v>
      </c>
      <c r="G151" s="68">
        <v>0</v>
      </c>
      <c r="H151" s="48">
        <f t="shared" si="86"/>
        <v>0</v>
      </c>
      <c r="I151" s="69">
        <f t="shared" si="102"/>
        <v>0</v>
      </c>
    </row>
    <row r="152" spans="1:9" ht="25.5" x14ac:dyDescent="0.2">
      <c r="A152" s="3">
        <v>50000000</v>
      </c>
      <c r="B152" s="17" t="s">
        <v>71</v>
      </c>
      <c r="C152" s="65">
        <f>C153</f>
        <v>6579908</v>
      </c>
      <c r="D152" s="65">
        <f>D153</f>
        <v>7919831.4500000002</v>
      </c>
      <c r="E152" s="42">
        <f t="shared" si="100"/>
        <v>120.36386299018163</v>
      </c>
      <c r="F152" s="65">
        <f t="shared" si="101"/>
        <v>1339923.4500000002</v>
      </c>
      <c r="G152" s="65">
        <f>G153</f>
        <v>6504581.5999999996</v>
      </c>
      <c r="H152" s="42">
        <f t="shared" si="86"/>
        <v>121.75773842240676</v>
      </c>
      <c r="I152" s="65">
        <f t="shared" si="102"/>
        <v>1415249.8500000006</v>
      </c>
    </row>
    <row r="153" spans="1:9" ht="46.5" x14ac:dyDescent="0.2">
      <c r="A153" s="6">
        <v>50110000</v>
      </c>
      <c r="B153" s="20" t="s">
        <v>72</v>
      </c>
      <c r="C153" s="68">
        <v>6579908</v>
      </c>
      <c r="D153" s="68">
        <v>7919831.4500000002</v>
      </c>
      <c r="E153" s="48">
        <f t="shared" si="100"/>
        <v>120.36386299018163</v>
      </c>
      <c r="F153" s="69">
        <f t="shared" si="101"/>
        <v>1339923.4500000002</v>
      </c>
      <c r="G153" s="68">
        <v>6504581.5999999996</v>
      </c>
      <c r="H153" s="48">
        <f t="shared" si="86"/>
        <v>121.75773842240676</v>
      </c>
      <c r="I153" s="69">
        <f t="shared" si="102"/>
        <v>1415249.8500000006</v>
      </c>
    </row>
    <row r="154" spans="1:9" ht="25.5" x14ac:dyDescent="0.2">
      <c r="A154" s="85" t="s">
        <v>105</v>
      </c>
      <c r="B154" s="86"/>
      <c r="C154" s="70">
        <f>C122+C131+C152+C142</f>
        <v>127573508.84</v>
      </c>
      <c r="D154" s="70">
        <f>D122+D131+D152+D142+D148</f>
        <v>114470094.12</v>
      </c>
      <c r="E154" s="64">
        <f>IF(C154=0,0,D154/C154*100)</f>
        <v>89.728733779335002</v>
      </c>
      <c r="F154" s="70">
        <f>D154-C154</f>
        <v>-13103414.719999999</v>
      </c>
      <c r="G154" s="70">
        <f>G122+G131+G152+G142+G148</f>
        <v>36098422.210000001</v>
      </c>
      <c r="H154" s="64">
        <f t="shared" si="86"/>
        <v>317.10553290689097</v>
      </c>
      <c r="I154" s="70">
        <f>D154-G154</f>
        <v>78371671.909999996</v>
      </c>
    </row>
    <row r="155" spans="1:9" ht="25.5" x14ac:dyDescent="0.2">
      <c r="A155" s="85" t="s">
        <v>76</v>
      </c>
      <c r="B155" s="86"/>
      <c r="C155" s="70">
        <f>C154+C148</f>
        <v>127573608.84</v>
      </c>
      <c r="D155" s="70">
        <f>D154+D148</f>
        <v>114470094.12</v>
      </c>
      <c r="E155" s="64">
        <f>IF(C155=0,0,D155/C155*100)</f>
        <v>89.72866344446355</v>
      </c>
      <c r="F155" s="70">
        <f>D155-C155</f>
        <v>-13103514.719999999</v>
      </c>
      <c r="G155" s="70">
        <f>G154+G148</f>
        <v>36098422.210000001</v>
      </c>
      <c r="H155" s="64">
        <f t="shared" si="86"/>
        <v>317.10553290689097</v>
      </c>
      <c r="I155" s="70">
        <f>D155-G155</f>
        <v>78371671.909999996</v>
      </c>
    </row>
    <row r="156" spans="1:9" ht="25.5" x14ac:dyDescent="0.2">
      <c r="A156" s="83" t="s">
        <v>77</v>
      </c>
      <c r="B156" s="84"/>
      <c r="C156" s="72">
        <f>C154+C119</f>
        <v>409619708.84000003</v>
      </c>
      <c r="D156" s="72">
        <f>D154+D119</f>
        <v>403747597.23000002</v>
      </c>
      <c r="E156" s="73">
        <f>IF(C156=0,0,D156/C156*100)</f>
        <v>98.566447980096171</v>
      </c>
      <c r="F156" s="72">
        <f>D156-C156</f>
        <v>-5872111.6100000143</v>
      </c>
      <c r="G156" s="72">
        <f>G154+G119</f>
        <v>313238164.00999999</v>
      </c>
      <c r="H156" s="73">
        <f t="shared" si="86"/>
        <v>128.89476558709191</v>
      </c>
      <c r="I156" s="72">
        <f>D156-G156</f>
        <v>90509433.220000029</v>
      </c>
    </row>
    <row r="157" spans="1:9" ht="25.5" x14ac:dyDescent="0.2">
      <c r="A157" s="83" t="s">
        <v>78</v>
      </c>
      <c r="B157" s="84"/>
      <c r="C157" s="72">
        <f>C155+C120</f>
        <v>602159089.65999997</v>
      </c>
      <c r="D157" s="72">
        <f>D155+D120</f>
        <v>594575570.10000002</v>
      </c>
      <c r="E157" s="73">
        <f>IF(C157=0,0,D157/C157*100)</f>
        <v>98.740611959493648</v>
      </c>
      <c r="F157" s="72">
        <f>D157-C157</f>
        <v>-7583519.5599999428</v>
      </c>
      <c r="G157" s="72">
        <f>G155+G120</f>
        <v>524896299.57999998</v>
      </c>
      <c r="H157" s="73">
        <f t="shared" si="86"/>
        <v>113.27486411616057</v>
      </c>
      <c r="I157" s="72">
        <f>D157-G157</f>
        <v>69679270.520000041</v>
      </c>
    </row>
    <row r="161" spans="1:9" ht="35.25" customHeight="1" x14ac:dyDescent="0.5">
      <c r="A161" s="9"/>
      <c r="B161" s="78" t="s">
        <v>157</v>
      </c>
      <c r="C161" s="74"/>
      <c r="D161" s="74"/>
      <c r="E161" s="75"/>
      <c r="F161" s="77" t="s">
        <v>158</v>
      </c>
      <c r="G161" s="77"/>
      <c r="H161" s="76"/>
      <c r="I161" s="76"/>
    </row>
    <row r="162" spans="1:9" ht="57" customHeight="1" x14ac:dyDescent="0.3">
      <c r="A162" s="79" t="s">
        <v>156</v>
      </c>
      <c r="G162" s="38"/>
    </row>
  </sheetData>
  <mergeCells count="11">
    <mergeCell ref="G1:I1"/>
    <mergeCell ref="A6:I6"/>
    <mergeCell ref="A2:I2"/>
    <mergeCell ref="A157:B157"/>
    <mergeCell ref="A119:B119"/>
    <mergeCell ref="A120:B120"/>
    <mergeCell ref="A121:I121"/>
    <mergeCell ref="A156:B156"/>
    <mergeCell ref="A155:B155"/>
    <mergeCell ref="A154:B154"/>
    <mergeCell ref="A140:B140"/>
  </mergeCells>
  <phoneticPr fontId="3" type="noConversion"/>
  <printOptions horizontalCentered="1"/>
  <pageMargins left="0.39370078740157483" right="0.19685039370078741" top="0.59055118110236227" bottom="0.19685039370078741" header="0" footer="0"/>
  <pageSetup paperSize="9" scale="26" fitToHeight="2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Николай Носок</dc:creator>
  <cp:lastModifiedBy>User</cp:lastModifiedBy>
  <cp:lastPrinted>2021-02-12T07:02:29Z</cp:lastPrinted>
  <dcterms:created xsi:type="dcterms:W3CDTF">2015-03-17T09:12:19Z</dcterms:created>
  <dcterms:modified xsi:type="dcterms:W3CDTF">2021-03-02T09:00:31Z</dcterms:modified>
</cp:coreProperties>
</file>